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121310\Desktop\工事管理台帳(業者用)R5.5\建退共\"/>
    </mc:Choice>
  </mc:AlternateContent>
  <bookViews>
    <workbookView xWindow="0" yWindow="0" windowWidth="28800" windowHeight="11505"/>
  </bookViews>
  <sheets>
    <sheet name="様式" sheetId="5" r:id="rId1"/>
    <sheet name="購入金額計算（提出不要）" sheetId="6" r:id="rId2"/>
  </sheets>
  <definedNames>
    <definedName name="_xlnm.Print_Area" localSheetId="1">'購入金額計算（提出不要）'!$A$1:$O$26</definedName>
    <definedName name="_xlnm.Print_Area" localSheetId="0">様式!$A$1:$U$44</definedName>
    <definedName name="金額区分別購入率">'購入金額計算（提出不要）'!$A$16:$N$20</definedName>
    <definedName name="区分１">'購入金額計算（提出不要）'!$A$16:$N$16</definedName>
    <definedName name="区分２">'購入金額計算（提出不要）'!$A$17:$N$17</definedName>
    <definedName name="区分３">'購入金額計算（提出不要）'!$A$18:$N$18</definedName>
    <definedName name="区分４">'購入金額計算（提出不要）'!$A$19:$N$19</definedName>
    <definedName name="区分５">'購入金額計算（提出不要）'!$A$20:$N$20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33" i="5" l="1"/>
  <c r="R33" i="5" s="1"/>
  <c r="I30" i="6" l="1"/>
  <c r="H30" i="6"/>
  <c r="G30" i="6"/>
  <c r="F30" i="6"/>
  <c r="E30" i="6"/>
  <c r="N29" i="6"/>
  <c r="M29" i="6"/>
  <c r="L29" i="6"/>
  <c r="K29" i="6"/>
  <c r="I29" i="6"/>
  <c r="H29" i="6"/>
  <c r="G29" i="6"/>
  <c r="F29" i="6"/>
  <c r="B30" i="6" l="1"/>
  <c r="E11" i="6"/>
  <c r="N29" i="5"/>
  <c r="E29" i="6" l="1"/>
  <c r="J29" i="6"/>
  <c r="B29" i="6" l="1"/>
  <c r="Q8" i="6" s="1"/>
  <c r="L8" i="6" s="1"/>
  <c r="L9" i="6" s="1"/>
</calcChain>
</file>

<file path=xl/comments1.xml><?xml version="1.0" encoding="utf-8"?>
<comments xmlns="http://schemas.openxmlformats.org/spreadsheetml/2006/main">
  <authors>
    <author>岩井 篤志</author>
  </authors>
  <commentList>
    <comment ref="I33" authorId="0" shapeId="0">
      <text>
        <r>
          <rPr>
            <sz val="9"/>
            <color indexed="81"/>
            <rFont val="MS P ゴシック"/>
            <family val="3"/>
            <charset val="128"/>
          </rPr>
          <t xml:space="preserve">下のタブ「購入金額計算（提出不要）」にある青枠①～③を入力後、黄色塗りとなる数値を入力
</t>
        </r>
      </text>
    </comment>
  </commentList>
</comments>
</file>

<file path=xl/sharedStrings.xml><?xml version="1.0" encoding="utf-8"?>
<sst xmlns="http://schemas.openxmlformats.org/spreadsheetml/2006/main" count="88" uniqueCount="74">
  <si>
    <t>工事番号および工事名</t>
    <rPh sb="0" eb="2">
      <t>コウジ</t>
    </rPh>
    <rPh sb="2" eb="4">
      <t>バンゴウ</t>
    </rPh>
    <rPh sb="7" eb="10">
      <t>コウジメイ</t>
    </rPh>
    <phoneticPr fontId="2"/>
  </si>
  <si>
    <t>発注者</t>
    <rPh sb="0" eb="1">
      <t>ハツ</t>
    </rPh>
    <rPh sb="1" eb="2">
      <t>チュウ</t>
    </rPh>
    <rPh sb="2" eb="3">
      <t>モノ</t>
    </rPh>
    <phoneticPr fontId="2"/>
  </si>
  <si>
    <t>建設キャリアアップシステム現場ID</t>
    <rPh sb="0" eb="2">
      <t>ケンセツ</t>
    </rPh>
    <rPh sb="13" eb="15">
      <t>ゲンバ</t>
    </rPh>
    <phoneticPr fontId="2"/>
  </si>
  <si>
    <t>共済契約者番号</t>
    <rPh sb="0" eb="2">
      <t>キョウサイ</t>
    </rPh>
    <rPh sb="2" eb="5">
      <t>ケイヤクシャ</t>
    </rPh>
    <rPh sb="5" eb="7">
      <t>バンゴウ</t>
    </rPh>
    <phoneticPr fontId="2"/>
  </si>
  <si>
    <t>建設キャリアアップシステム事業者ID</t>
    <rPh sb="0" eb="2">
      <t>ケンセツ</t>
    </rPh>
    <rPh sb="13" eb="16">
      <t>ジギョウシャ</t>
    </rPh>
    <phoneticPr fontId="2"/>
  </si>
  <si>
    <t>共済証紙購入金額</t>
    <rPh sb="0" eb="2">
      <t>キョウサイ</t>
    </rPh>
    <rPh sb="2" eb="4">
      <t>ショウシ</t>
    </rPh>
    <rPh sb="4" eb="6">
      <t>コウニュウ</t>
    </rPh>
    <rPh sb="6" eb="8">
      <t>キンガク</t>
    </rPh>
    <phoneticPr fontId="2"/>
  </si>
  <si>
    <t>1. 発注者の指示のとおり</t>
    <phoneticPr fontId="2"/>
  </si>
  <si>
    <t>2. 対象労働者数と当該労働者の就労日数を的確に把握している場合</t>
    <phoneticPr fontId="2"/>
  </si>
  <si>
    <t>就労予定延人数</t>
    <rPh sb="0" eb="2">
      <t>シュウロウ</t>
    </rPh>
    <rPh sb="2" eb="4">
      <t>ヨテイ</t>
    </rPh>
    <rPh sb="4" eb="5">
      <t>ノ</t>
    </rPh>
    <rPh sb="5" eb="7">
      <t>ニンズウ</t>
    </rPh>
    <phoneticPr fontId="2"/>
  </si>
  <si>
    <t>人日</t>
    <rPh sb="0" eb="1">
      <t>ニン</t>
    </rPh>
    <rPh sb="1" eb="2">
      <t>ニチ</t>
    </rPh>
    <phoneticPr fontId="2"/>
  </si>
  <si>
    <t>販売価格</t>
    <rPh sb="0" eb="2">
      <t>ハンバイ</t>
    </rPh>
    <rPh sb="2" eb="4">
      <t>カカク</t>
    </rPh>
    <phoneticPr fontId="2"/>
  </si>
  <si>
    <t>円</t>
    <rPh sb="0" eb="1">
      <t>エン</t>
    </rPh>
    <phoneticPr fontId="2"/>
  </si>
  <si>
    <t>3. 対象労働者数と当該労働者の就労日数の把握が困難な場合</t>
    <phoneticPr fontId="2"/>
  </si>
  <si>
    <t>総工事費</t>
    <rPh sb="0" eb="1">
      <t>ソウ</t>
    </rPh>
    <rPh sb="1" eb="4">
      <t>コウジヒ</t>
    </rPh>
    <phoneticPr fontId="2"/>
  </si>
  <si>
    <t>購入率</t>
    <rPh sb="0" eb="2">
      <t>コウニュウ</t>
    </rPh>
    <rPh sb="2" eb="3">
      <t>リツ</t>
    </rPh>
    <phoneticPr fontId="2"/>
  </si>
  <si>
    <t>※加入率</t>
    <rPh sb="1" eb="3">
      <t>カニュウ</t>
    </rPh>
    <rPh sb="3" eb="4">
      <t>リツ</t>
    </rPh>
    <phoneticPr fontId="2"/>
  </si>
  <si>
    <t>％</t>
    <phoneticPr fontId="2"/>
  </si>
  <si>
    <t>※対象工事における労働者の建退共加入率</t>
    <rPh sb="1" eb="5">
      <t>タイショウコウジ</t>
    </rPh>
    <rPh sb="9" eb="12">
      <t>ロウドウシャ</t>
    </rPh>
    <rPh sb="13" eb="16">
      <t>ケンタイキョウ</t>
    </rPh>
    <rPh sb="16" eb="18">
      <t>カニュウ</t>
    </rPh>
    <rPh sb="18" eb="19">
      <t>リツ</t>
    </rPh>
    <phoneticPr fontId="2"/>
  </si>
  <si>
    <t xml:space="preserve">4.その他 </t>
    <phoneticPr fontId="2"/>
  </si>
  <si>
    <t>購入額の根拠を記入</t>
    <rPh sb="0" eb="3">
      <t>コウニュウガク</t>
    </rPh>
    <rPh sb="4" eb="6">
      <t>コンキョ</t>
    </rPh>
    <rPh sb="7" eb="9">
      <t>キニュウ</t>
    </rPh>
    <phoneticPr fontId="2"/>
  </si>
  <si>
    <t>（参考）</t>
    <phoneticPr fontId="2"/>
  </si>
  <si>
    <t>建設キャリアアップシステム登録情報</t>
    <phoneticPr fontId="2"/>
  </si>
  <si>
    <t>×</t>
    <phoneticPr fontId="2"/>
  </si>
  <si>
    <t>＝</t>
    <phoneticPr fontId="2"/>
  </si>
  <si>
    <t>(掛金収納書は台紙に貼り付ける)</t>
    <rPh sb="1" eb="3">
      <t>カケキン</t>
    </rPh>
    <rPh sb="3" eb="5">
      <t>シュウノウ</t>
    </rPh>
    <rPh sb="5" eb="6">
      <t>ショ</t>
    </rPh>
    <rPh sb="7" eb="9">
      <t>ダイシ</t>
    </rPh>
    <rPh sb="10" eb="11">
      <t>ハ</t>
    </rPh>
    <rPh sb="12" eb="13">
      <t>ツ</t>
    </rPh>
    <phoneticPr fontId="2"/>
  </si>
  <si>
    <t>　</t>
  </si>
  <si>
    <t>殿</t>
    <rPh sb="0" eb="1">
      <t>トノ</t>
    </rPh>
    <phoneticPr fontId="2"/>
  </si>
  <si>
    <t>住　 所</t>
    <rPh sb="0" eb="1">
      <t>ジュウ</t>
    </rPh>
    <rPh sb="3" eb="4">
      <t>ショ</t>
    </rPh>
    <phoneticPr fontId="2"/>
  </si>
  <si>
    <t>受注者（元請）</t>
    <rPh sb="0" eb="3">
      <t>ジュチュウシャ</t>
    </rPh>
    <rPh sb="4" eb="6">
      <t>モトウケ</t>
    </rPh>
    <phoneticPr fontId="2"/>
  </si>
  <si>
    <t>　本工事について、現場・契約情報の建設キャリアアップシステムへの登録の有無  （　有　・ 無　）</t>
    <phoneticPr fontId="2"/>
  </si>
  <si>
    <t>　共済契約者である元請負人の建設キャリアアップシステム事業者登録の有無　    （　有　・ 無　）</t>
    <rPh sb="42" eb="43">
      <t>アリ</t>
    </rPh>
    <rPh sb="46" eb="47">
      <t>ム</t>
    </rPh>
    <phoneticPr fontId="2"/>
  </si>
  <si>
    <t>　本工事について、カードリーダーの設置等、就業履歴が蓄積可能な環境の有無    （　有　・ 無　）</t>
    <phoneticPr fontId="2"/>
  </si>
  <si>
    <t>掛金収納書提出用台紙</t>
    <rPh sb="0" eb="2">
      <t>カケキン</t>
    </rPh>
    <rPh sb="2" eb="4">
      <t>シュウノウ</t>
    </rPh>
    <rPh sb="4" eb="5">
      <t>ショ</t>
    </rPh>
    <rPh sb="5" eb="7">
      <t>テイシュツ</t>
    </rPh>
    <rPh sb="7" eb="8">
      <t>ヨウ</t>
    </rPh>
    <rPh sb="8" eb="10">
      <t>ダイシ</t>
    </rPh>
    <phoneticPr fontId="2"/>
  </si>
  <si>
    <t>名　 称</t>
    <rPh sb="0" eb="1">
      <t>ナ</t>
    </rPh>
    <rPh sb="3" eb="4">
      <t>ショウ</t>
    </rPh>
    <phoneticPr fontId="2"/>
  </si>
  <si>
    <t>第29号様式</t>
    <rPh sb="0" eb="1">
      <t>ダイ</t>
    </rPh>
    <rPh sb="3" eb="4">
      <t>ゴウ</t>
    </rPh>
    <rPh sb="4" eb="6">
      <t>ヨウシキ</t>
    </rPh>
    <phoneticPr fontId="2"/>
  </si>
  <si>
    <r>
      <t>当該工事における共済証紙購入の考え方　(該当する</t>
    </r>
    <r>
      <rPr>
        <sz val="14"/>
        <color theme="1"/>
        <rFont val="ＭＳ Ｐゴシック"/>
        <family val="3"/>
        <charset val="128"/>
      </rPr>
      <t>□</t>
    </r>
    <r>
      <rPr>
        <sz val="11"/>
        <color theme="1"/>
        <rFont val="ＭＳ Ｐゴシック"/>
        <family val="3"/>
        <charset val="128"/>
      </rPr>
      <t>に✓をチェックして下さい)</t>
    </r>
    <phoneticPr fontId="2"/>
  </si>
  <si>
    <t>入力欄</t>
    <rPh sb="0" eb="2">
      <t>ニュウリョク</t>
    </rPh>
    <rPh sb="2" eb="3">
      <t>ラン</t>
    </rPh>
    <phoneticPr fontId="12"/>
  </si>
  <si>
    <t>ここは非表示にします。</t>
    <rPh sb="3" eb="6">
      <t>ヒヒョウジ</t>
    </rPh>
    <phoneticPr fontId="12"/>
  </si>
  <si>
    <t>①総工事費（税込）</t>
    <rPh sb="1" eb="2">
      <t>ソウ</t>
    </rPh>
    <rPh sb="2" eb="5">
      <t>コウジヒ</t>
    </rPh>
    <rPh sb="6" eb="8">
      <t>ゼイコ</t>
    </rPh>
    <phoneticPr fontId="12"/>
  </si>
  <si>
    <t>円</t>
    <rPh sb="0" eb="1">
      <t>エン</t>
    </rPh>
    <phoneticPr fontId="12"/>
  </si>
  <si>
    <t>共済証紙・退職金ポイント必要数</t>
    <rPh sb="0" eb="2">
      <t>キョウサイ</t>
    </rPh>
    <rPh sb="2" eb="4">
      <t>ショウシ</t>
    </rPh>
    <rPh sb="5" eb="8">
      <t>タイショクキン</t>
    </rPh>
    <rPh sb="12" eb="15">
      <t>ヒツヨウスウ</t>
    </rPh>
    <phoneticPr fontId="12"/>
  </si>
  <si>
    <t>日分</t>
    <rPh sb="0" eb="1">
      <t>ニチ</t>
    </rPh>
    <rPh sb="1" eb="2">
      <t>ブン</t>
    </rPh>
    <phoneticPr fontId="12"/>
  </si>
  <si>
    <t>②工　事　種　別</t>
    <rPh sb="1" eb="2">
      <t>コウ</t>
    </rPh>
    <rPh sb="3" eb="4">
      <t>コト</t>
    </rPh>
    <rPh sb="5" eb="6">
      <t>タネ</t>
    </rPh>
    <rPh sb="7" eb="8">
      <t>ベツ</t>
    </rPh>
    <phoneticPr fontId="12"/>
  </si>
  <si>
    <t>共済証紙・退職金ポイント購入額</t>
    <rPh sb="0" eb="2">
      <t>キョウサイ</t>
    </rPh>
    <rPh sb="2" eb="4">
      <t>ショウシ</t>
    </rPh>
    <rPh sb="5" eb="8">
      <t>タイショクキン</t>
    </rPh>
    <rPh sb="12" eb="14">
      <t>コウニュウ</t>
    </rPh>
    <rPh sb="14" eb="15">
      <t>ガク</t>
    </rPh>
    <phoneticPr fontId="12"/>
  </si>
  <si>
    <t>③加　入　率</t>
    <rPh sb="1" eb="2">
      <t>カ</t>
    </rPh>
    <rPh sb="3" eb="4">
      <t>イリ</t>
    </rPh>
    <rPh sb="5" eb="6">
      <t>リツ</t>
    </rPh>
    <phoneticPr fontId="12"/>
  </si>
  <si>
    <t>％</t>
    <phoneticPr fontId="12"/>
  </si>
  <si>
    <t>金額区分</t>
    <rPh sb="0" eb="2">
      <t>キンガク</t>
    </rPh>
    <rPh sb="2" eb="4">
      <t>クブン</t>
    </rPh>
    <phoneticPr fontId="12"/>
  </si>
  <si>
    <t>工事種別</t>
    <rPh sb="0" eb="2">
      <t>コウジ</t>
    </rPh>
    <rPh sb="2" eb="4">
      <t>シュベツ</t>
    </rPh>
    <phoneticPr fontId="12"/>
  </si>
  <si>
    <t>土木</t>
    <rPh sb="0" eb="2">
      <t>ドボク</t>
    </rPh>
    <phoneticPr fontId="12"/>
  </si>
  <si>
    <t>建築</t>
    <rPh sb="0" eb="2">
      <t>ケンチク</t>
    </rPh>
    <phoneticPr fontId="12"/>
  </si>
  <si>
    <t>設備</t>
    <rPh sb="0" eb="2">
      <t>セツビ</t>
    </rPh>
    <phoneticPr fontId="12"/>
  </si>
  <si>
    <t>総工事費</t>
    <rPh sb="0" eb="1">
      <t>ソウ</t>
    </rPh>
    <rPh sb="1" eb="4">
      <t>コウジヒ</t>
    </rPh>
    <phoneticPr fontId="12"/>
  </si>
  <si>
    <t>舗装</t>
    <rPh sb="0" eb="2">
      <t>ホソウ</t>
    </rPh>
    <phoneticPr fontId="12"/>
  </si>
  <si>
    <t>橋梁等</t>
    <rPh sb="0" eb="2">
      <t>キョウリョウ</t>
    </rPh>
    <phoneticPr fontId="12"/>
  </si>
  <si>
    <t>隧道</t>
    <rPh sb="0" eb="1">
      <t>ズイ</t>
    </rPh>
    <rPh sb="1" eb="2">
      <t>ドウ</t>
    </rPh>
    <phoneticPr fontId="12"/>
  </si>
  <si>
    <t>堰堤</t>
    <rPh sb="0" eb="2">
      <t>エンテイ</t>
    </rPh>
    <phoneticPr fontId="12"/>
  </si>
  <si>
    <t>浚渫・埋立</t>
    <rPh sb="0" eb="2">
      <t>シュンセツ</t>
    </rPh>
    <rPh sb="3" eb="5">
      <t>ウメタテ</t>
    </rPh>
    <phoneticPr fontId="12"/>
  </si>
  <si>
    <t>その他土木</t>
    <rPh sb="2" eb="3">
      <t>タ</t>
    </rPh>
    <rPh sb="3" eb="5">
      <t>ドボク</t>
    </rPh>
    <phoneticPr fontId="12"/>
  </si>
  <si>
    <t>住宅・同設備</t>
    <rPh sb="0" eb="2">
      <t>ジュウタク</t>
    </rPh>
    <rPh sb="3" eb="4">
      <t>ドウ</t>
    </rPh>
    <rPh sb="4" eb="6">
      <t>セツビ</t>
    </rPh>
    <phoneticPr fontId="12"/>
  </si>
  <si>
    <t>非住宅・同設備</t>
    <rPh sb="0" eb="1">
      <t>ヒ</t>
    </rPh>
    <rPh sb="1" eb="3">
      <t>ジュウタク</t>
    </rPh>
    <rPh sb="4" eb="5">
      <t>ドウ</t>
    </rPh>
    <rPh sb="5" eb="7">
      <t>セツビ</t>
    </rPh>
    <phoneticPr fontId="12"/>
  </si>
  <si>
    <t>屋外の電気等</t>
    <rPh sb="0" eb="2">
      <t>オクガイ</t>
    </rPh>
    <rPh sb="3" eb="5">
      <t>デンキ</t>
    </rPh>
    <rPh sb="5" eb="6">
      <t>トウ</t>
    </rPh>
    <phoneticPr fontId="12"/>
  </si>
  <si>
    <t>機械器具設置</t>
    <rPh sb="0" eb="2">
      <t>キカイ</t>
    </rPh>
    <rPh sb="2" eb="4">
      <t>キグ</t>
    </rPh>
    <rPh sb="4" eb="6">
      <t>セッチ</t>
    </rPh>
    <phoneticPr fontId="12"/>
  </si>
  <si>
    <t xml:space="preserve">      1,000 ～     9,999千円　</t>
    <rPh sb="23" eb="25">
      <t>センエン</t>
    </rPh>
    <phoneticPr fontId="12"/>
  </si>
  <si>
    <t xml:space="preserve">   10,000 ～   49,999千円　</t>
    <rPh sb="20" eb="22">
      <t>センエン</t>
    </rPh>
    <phoneticPr fontId="12"/>
  </si>
  <si>
    <t xml:space="preserve">   50,000 ～   99,999千円　</t>
    <rPh sb="20" eb="22">
      <t>センエン</t>
    </rPh>
    <phoneticPr fontId="12"/>
  </si>
  <si>
    <t>100,000 ～ 499,999千円　</t>
    <rPh sb="17" eb="19">
      <t>センエン</t>
    </rPh>
    <phoneticPr fontId="12"/>
  </si>
  <si>
    <t>500,000千円以上</t>
    <rPh sb="7" eb="9">
      <t>センエン</t>
    </rPh>
    <rPh sb="9" eb="11">
      <t>イジョウ</t>
    </rPh>
    <phoneticPr fontId="12"/>
  </si>
  <si>
    <t>（注１）総工事費とは、請負契約額（消費税相当額を含む。）と無償支給材料評価額（発注機関が施工者に対し工事用の建設資材を無償で支給した場合、その建設</t>
    <phoneticPr fontId="12"/>
  </si>
  <si>
    <t xml:space="preserve">        資材を金額に換算した額）の合計額をいう。</t>
    <rPh sb="8" eb="10">
      <t>シザイ</t>
    </rPh>
    <phoneticPr fontId="12"/>
  </si>
  <si>
    <t>（注２）総工事費100万円以下の購入率が示されていませんが、100万円以下については、対象労働者の延べ就労日数が把握できるものとして省かれております。</t>
    <phoneticPr fontId="12"/>
  </si>
  <si>
    <t xml:space="preserve">        もし、把握できない場合には、100万円からの購入率を参考にしてください。</t>
    <phoneticPr fontId="12"/>
  </si>
  <si>
    <t>（注３）この購入率は、当機構で定めた率であり工事発注者が独自で率を設けている場合もありますので発注者に確認してください。</t>
    <phoneticPr fontId="12"/>
  </si>
  <si>
    <t>→</t>
    <phoneticPr fontId="2"/>
  </si>
  <si>
    <t>関　市　長</t>
    <rPh sb="0" eb="1">
      <t>セキ</t>
    </rPh>
    <rPh sb="2" eb="3">
      <t>シ</t>
    </rPh>
    <rPh sb="4" eb="5">
      <t>チョウ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</si>
</sst>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
    <numFmt numFmtId="177" formatCode="0.0_ "/>
  </numFmts>
  <fonts count="30">
    <font>
      <sz val="11"/>
      <color theme="1"/>
      <name val="ＭＳ Ｐゴシック"/>
      <family val="2"/>
      <charset val="128"/>
    </font>
    <font>
      <sz val="11"/>
      <color theme="1"/>
      <name val="游ゴシック"/>
      <family val="2"/>
      <charset val="128"/>
      <scheme val="minor"/>
    </font>
    <font>
      <sz val="6"/>
      <name val="ＭＳ Ｐゴシック"/>
      <family val="2"/>
      <charset val="128"/>
    </font>
    <font>
      <sz val="11"/>
      <color theme="1"/>
      <name val="ＭＳ Ｐゴシック"/>
      <family val="2"/>
      <charset val="128"/>
    </font>
    <font>
      <sz val="11"/>
      <color theme="1"/>
      <name val="ＭＳ Ｐゴシック"/>
      <family val="3"/>
      <charset val="128"/>
    </font>
    <font>
      <sz val="18"/>
      <color theme="1"/>
      <name val="ＭＳ Ｐゴシック"/>
      <family val="3"/>
      <charset val="128"/>
    </font>
    <font>
      <b/>
      <sz val="14"/>
      <color theme="1"/>
      <name val="ＭＳ Ｐゴシック"/>
      <family val="3"/>
      <charset val="128"/>
    </font>
    <font>
      <sz val="14"/>
      <color theme="1"/>
      <name val="ＭＳ Ｐゴシック"/>
      <family val="3"/>
      <charset val="128"/>
    </font>
    <font>
      <sz val="9"/>
      <color theme="1"/>
      <name val="ＭＳ Ｐゴシック"/>
      <family val="3"/>
      <charset val="128"/>
    </font>
    <font>
      <sz val="10"/>
      <color theme="1"/>
      <name val="ＭＳ Ｐゴシック"/>
      <family val="3"/>
      <charset val="128"/>
    </font>
    <font>
      <sz val="11"/>
      <color rgb="FFFF0000"/>
      <name val="游ゴシック"/>
      <family val="2"/>
      <charset val="128"/>
      <scheme val="minor"/>
    </font>
    <font>
      <sz val="9"/>
      <color theme="1"/>
      <name val="游ゴシック"/>
      <family val="2"/>
      <charset val="128"/>
      <scheme val="minor"/>
    </font>
    <font>
      <sz val="6"/>
      <name val="游ゴシック"/>
      <family val="2"/>
      <charset val="128"/>
      <scheme val="minor"/>
    </font>
    <font>
      <b/>
      <sz val="11"/>
      <color rgb="FFFF0000"/>
      <name val="游ゴシック"/>
      <family val="3"/>
      <charset val="128"/>
      <scheme val="minor"/>
    </font>
    <font>
      <b/>
      <sz val="16"/>
      <color theme="1"/>
      <name val="游ゴシック"/>
      <family val="3"/>
      <charset val="128"/>
      <scheme val="minor"/>
    </font>
    <font>
      <b/>
      <sz val="36"/>
      <color theme="1"/>
      <name val="游ゴシック"/>
      <family val="3"/>
      <charset val="128"/>
      <scheme val="minor"/>
    </font>
    <font>
      <b/>
      <sz val="12"/>
      <color theme="1"/>
      <name val="游ゴシック"/>
      <family val="3"/>
      <charset val="128"/>
      <scheme val="minor"/>
    </font>
    <font>
      <sz val="26"/>
      <color rgb="FF00B050"/>
      <name val="游ゴシック"/>
      <family val="2"/>
      <charset val="128"/>
      <scheme val="minor"/>
    </font>
    <font>
      <b/>
      <sz val="18"/>
      <color theme="1"/>
      <name val="游ゴシック"/>
      <family val="3"/>
      <charset val="128"/>
      <scheme val="minor"/>
    </font>
    <font>
      <sz val="12"/>
      <color rgb="FF002060"/>
      <name val="HGP創英角ﾎﾟｯﾌﾟ体"/>
      <family val="3"/>
      <charset val="128"/>
    </font>
    <font>
      <b/>
      <sz val="14"/>
      <color theme="1"/>
      <name val="游ゴシック"/>
      <family val="3"/>
      <charset val="128"/>
      <scheme val="minor"/>
    </font>
    <font>
      <b/>
      <sz val="16"/>
      <color rgb="FFFF0000"/>
      <name val="游ゴシック"/>
      <family val="3"/>
      <charset val="128"/>
      <scheme val="minor"/>
    </font>
    <font>
      <sz val="26"/>
      <color rgb="FFFF0000"/>
      <name val="游ゴシック"/>
      <family val="2"/>
      <charset val="128"/>
      <scheme val="minor"/>
    </font>
    <font>
      <b/>
      <sz val="26"/>
      <color rgb="FF00B050"/>
      <name val="游ゴシック"/>
      <family val="3"/>
      <charset val="128"/>
      <scheme val="minor"/>
    </font>
    <font>
      <b/>
      <sz val="11"/>
      <color theme="1"/>
      <name val="游ゴシック"/>
      <family val="3"/>
      <charset val="128"/>
      <scheme val="minor"/>
    </font>
    <font>
      <b/>
      <sz val="26"/>
      <color rgb="FFFF0000"/>
      <name val="游ゴシック"/>
      <family val="3"/>
      <charset val="128"/>
      <scheme val="minor"/>
    </font>
    <font>
      <sz val="12"/>
      <color theme="1"/>
      <name val="游ゴシック"/>
      <family val="2"/>
      <charset val="128"/>
      <scheme val="minor"/>
    </font>
    <font>
      <sz val="12"/>
      <color theme="1"/>
      <name val="游ゴシック"/>
      <family val="3"/>
      <charset val="128"/>
      <scheme val="minor"/>
    </font>
    <font>
      <sz val="11"/>
      <color rgb="FF0070C0"/>
      <name val="游ゴシック"/>
      <family val="2"/>
      <charset val="128"/>
      <scheme val="minor"/>
    </font>
    <font>
      <sz val="9"/>
      <color indexed="81"/>
      <name val="MS P ゴシック"/>
      <family val="3"/>
      <charset val="128"/>
    </font>
  </fonts>
  <fills count="7">
    <fill>
      <patternFill patternType="none"/>
    </fill>
    <fill>
      <patternFill patternType="gray125"/>
    </fill>
    <fill>
      <patternFill patternType="solid">
        <fgColor rgb="FFCCFFFF"/>
        <bgColor indexed="64"/>
      </patternFill>
    </fill>
    <fill>
      <patternFill patternType="solid">
        <fgColor rgb="FFDCEFF4"/>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FFCC"/>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dashed">
        <color indexed="64"/>
      </left>
      <right/>
      <top style="dashed">
        <color indexed="64"/>
      </top>
      <bottom style="dashed">
        <color indexed="64"/>
      </bottom>
      <diagonal/>
    </border>
    <border>
      <left/>
      <right/>
      <top style="dashed">
        <color indexed="64"/>
      </top>
      <bottom style="dashed">
        <color indexed="64"/>
      </bottom>
      <diagonal/>
    </border>
    <border>
      <left/>
      <right style="dashed">
        <color indexed="64"/>
      </right>
      <top style="dashed">
        <color indexed="64"/>
      </top>
      <bottom style="dashed">
        <color indexed="64"/>
      </bottom>
      <diagonal/>
    </border>
    <border>
      <left style="dotted">
        <color indexed="64"/>
      </left>
      <right/>
      <top style="dotted">
        <color indexed="64"/>
      </top>
      <bottom style="dotted">
        <color indexed="64"/>
      </bottom>
      <diagonal/>
    </border>
    <border>
      <left/>
      <right/>
      <top style="dotted">
        <color indexed="64"/>
      </top>
      <bottom style="dotted">
        <color indexed="64"/>
      </bottom>
      <diagonal/>
    </border>
    <border>
      <left/>
      <right style="dotted">
        <color indexed="64"/>
      </right>
      <top style="dotted">
        <color indexed="64"/>
      </top>
      <bottom style="dotted">
        <color indexed="64"/>
      </bottom>
      <diagonal/>
    </border>
    <border>
      <left style="medium">
        <color theme="1" tint="0.34998626667073579"/>
      </left>
      <right style="medium">
        <color theme="1"/>
      </right>
      <top style="medium">
        <color theme="1" tint="0.34998626667073579"/>
      </top>
      <bottom style="medium">
        <color theme="1" tint="0.34998626667073579"/>
      </bottom>
      <diagonal/>
    </border>
    <border>
      <left style="medium">
        <color theme="1"/>
      </left>
      <right style="medium">
        <color theme="1"/>
      </right>
      <top style="medium">
        <color theme="1" tint="0.34998626667073579"/>
      </top>
      <bottom style="medium">
        <color theme="1" tint="0.34998626667073579"/>
      </bottom>
      <diagonal/>
    </border>
    <border>
      <left style="medium">
        <color theme="1"/>
      </left>
      <right style="thick">
        <color rgb="FF0033CC"/>
      </right>
      <top style="medium">
        <color theme="1" tint="0.34998626667073579"/>
      </top>
      <bottom style="medium">
        <color theme="1" tint="0.34998626667073579"/>
      </bottom>
      <diagonal/>
    </border>
    <border>
      <left style="thick">
        <color rgb="FF0033CC"/>
      </left>
      <right style="thick">
        <color rgb="FF0033CC"/>
      </right>
      <top style="thick">
        <color rgb="FF0033CC"/>
      </top>
      <bottom style="thick">
        <color rgb="FF0033CC"/>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medium">
        <color theme="1" tint="0.34998626667073579"/>
      </left>
      <right/>
      <top style="medium">
        <color theme="1" tint="0.34998626667073579"/>
      </top>
      <bottom style="medium">
        <color theme="1" tint="0.34998626667073579"/>
      </bottom>
      <diagonal/>
    </border>
    <border>
      <left/>
      <right/>
      <top style="medium">
        <color theme="1" tint="0.34998626667073579"/>
      </top>
      <bottom style="medium">
        <color theme="1" tint="0.34998626667073579"/>
      </bottom>
      <diagonal/>
    </border>
    <border>
      <left/>
      <right style="thick">
        <color rgb="FF0033CC"/>
      </right>
      <top style="medium">
        <color theme="1" tint="0.34998626667073579"/>
      </top>
      <bottom style="medium">
        <color theme="1" tint="0.34998626667073579"/>
      </bottom>
      <diagonal/>
    </border>
    <border>
      <left style="medium">
        <color theme="1" tint="0.34998626667073579"/>
      </left>
      <right/>
      <top style="medium">
        <color theme="1" tint="0.34998626667073579"/>
      </top>
      <bottom/>
      <diagonal/>
    </border>
    <border>
      <left/>
      <right/>
      <top style="medium">
        <color theme="1" tint="0.34998626667073579"/>
      </top>
      <bottom/>
      <diagonal/>
    </border>
    <border>
      <left/>
      <right style="thick">
        <color rgb="FF0033CC"/>
      </right>
      <top style="medium">
        <color theme="1" tint="0.34998626667073579"/>
      </top>
      <bottom/>
      <diagonal/>
    </border>
    <border diagonalDown="1">
      <left style="thin">
        <color indexed="64"/>
      </left>
      <right style="thin">
        <color indexed="64"/>
      </right>
      <top style="thin">
        <color indexed="64"/>
      </top>
      <bottom style="thin">
        <color indexed="64"/>
      </bottom>
      <diagonal style="thin">
        <color indexed="64"/>
      </diagonal>
    </border>
    <border>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s>
  <cellStyleXfs count="4">
    <xf numFmtId="0" fontId="0" fillId="0" borderId="0">
      <alignment vertical="center"/>
    </xf>
    <xf numFmtId="38" fontId="3"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148">
    <xf numFmtId="0" fontId="0" fillId="0" borderId="0" xfId="0">
      <alignment vertical="center"/>
    </xf>
    <xf numFmtId="0" fontId="0" fillId="0" borderId="0" xfId="0" applyFont="1" applyFill="1" applyBorder="1">
      <alignment vertical="center"/>
    </xf>
    <xf numFmtId="0" fontId="4" fillId="0" borderId="0" xfId="0" applyFont="1" applyFill="1">
      <alignment vertical="center"/>
    </xf>
    <xf numFmtId="0" fontId="4" fillId="0" borderId="0" xfId="0" applyFont="1">
      <alignment vertical="center"/>
    </xf>
    <xf numFmtId="0" fontId="4" fillId="0" borderId="12" xfId="0" applyFont="1" applyFill="1" applyBorder="1" applyAlignment="1">
      <alignment horizontal="center" vertical="center"/>
    </xf>
    <xf numFmtId="0" fontId="4" fillId="0" borderId="15"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0" xfId="0" applyFont="1" applyFill="1" applyBorder="1" applyAlignment="1">
      <alignment vertical="center"/>
    </xf>
    <xf numFmtId="0" fontId="4" fillId="0" borderId="12" xfId="0" applyFont="1" applyFill="1" applyBorder="1">
      <alignment vertical="center"/>
    </xf>
    <xf numFmtId="0" fontId="4" fillId="0" borderId="16" xfId="0" applyFont="1" applyFill="1" applyBorder="1">
      <alignment vertical="center"/>
    </xf>
    <xf numFmtId="0" fontId="4" fillId="0" borderId="17" xfId="0" applyFont="1" applyFill="1" applyBorder="1">
      <alignment vertical="center"/>
    </xf>
    <xf numFmtId="0" fontId="4" fillId="0" borderId="0" xfId="0" applyFont="1" applyBorder="1">
      <alignment vertical="center"/>
    </xf>
    <xf numFmtId="0" fontId="4" fillId="0" borderId="18" xfId="0" applyFont="1" applyFill="1" applyBorder="1" applyAlignment="1">
      <alignment horizontal="center" vertical="center"/>
    </xf>
    <xf numFmtId="0" fontId="5" fillId="0" borderId="0" xfId="0" applyFont="1" applyFill="1" applyBorder="1" applyAlignment="1">
      <alignment horizontal="center" vertical="center"/>
    </xf>
    <xf numFmtId="0" fontId="6" fillId="0" borderId="0" xfId="0" applyFont="1" applyFill="1" applyBorder="1" applyAlignment="1">
      <alignment horizontal="right" vertical="top" textRotation="255"/>
    </xf>
    <xf numFmtId="0" fontId="4" fillId="2" borderId="1" xfId="0" applyFont="1" applyFill="1" applyBorder="1" applyAlignment="1">
      <alignment horizontal="center" vertical="center"/>
    </xf>
    <xf numFmtId="0" fontId="8" fillId="0" borderId="12" xfId="0" applyFont="1" applyFill="1" applyBorder="1" applyAlignment="1">
      <alignment horizontal="distributed" vertical="center" wrapText="1"/>
    </xf>
    <xf numFmtId="0" fontId="9" fillId="0" borderId="12" xfId="0" applyFont="1" applyFill="1" applyBorder="1" applyAlignment="1">
      <alignment vertical="center" wrapText="1"/>
    </xf>
    <xf numFmtId="38" fontId="4" fillId="0" borderId="2" xfId="1" applyFont="1" applyFill="1" applyBorder="1" applyAlignment="1">
      <alignment horizontal="center" vertical="center"/>
    </xf>
    <xf numFmtId="0" fontId="4" fillId="0" borderId="4" xfId="0" applyFont="1" applyFill="1" applyBorder="1" applyAlignment="1">
      <alignment horizontal="right" vertical="center"/>
    </xf>
    <xf numFmtId="0" fontId="4" fillId="0" borderId="4" xfId="0" applyFont="1" applyFill="1" applyBorder="1" applyAlignment="1">
      <alignment horizontal="center" vertical="center"/>
    </xf>
    <xf numFmtId="0" fontId="4" fillId="0" borderId="0" xfId="0" applyFont="1" applyFill="1" applyBorder="1" applyAlignment="1">
      <alignment horizontal="right" vertical="center"/>
    </xf>
    <xf numFmtId="0" fontId="8" fillId="0" borderId="0" xfId="0" applyFont="1" applyFill="1" applyBorder="1" applyAlignment="1">
      <alignment horizontal="distributed" vertical="center"/>
    </xf>
    <xf numFmtId="0" fontId="4" fillId="0" borderId="1" xfId="0" applyFont="1" applyFill="1" applyBorder="1" applyAlignment="1">
      <alignment horizontal="center" vertical="center"/>
    </xf>
    <xf numFmtId="0" fontId="4" fillId="0" borderId="2" xfId="0" applyFont="1" applyFill="1" applyBorder="1" applyAlignment="1">
      <alignment horizontal="center" vertical="center"/>
    </xf>
    <xf numFmtId="3" fontId="4" fillId="0" borderId="3" xfId="0" applyNumberFormat="1" applyFont="1" applyFill="1" applyBorder="1">
      <alignment vertical="center"/>
    </xf>
    <xf numFmtId="0" fontId="4" fillId="0" borderId="3" xfId="0" applyFont="1" applyFill="1" applyBorder="1">
      <alignment vertical="center"/>
    </xf>
    <xf numFmtId="3" fontId="4" fillId="0" borderId="0" xfId="0" applyNumberFormat="1" applyFont="1" applyFill="1" applyBorder="1" applyAlignment="1">
      <alignment horizontal="center" vertical="center"/>
    </xf>
    <xf numFmtId="0" fontId="1" fillId="0" borderId="0" xfId="2">
      <alignment vertical="center"/>
    </xf>
    <xf numFmtId="0" fontId="11" fillId="0" borderId="0" xfId="2" applyFont="1" applyAlignment="1">
      <alignment horizontal="center"/>
    </xf>
    <xf numFmtId="0" fontId="13" fillId="0" borderId="0" xfId="2" applyFont="1">
      <alignment vertical="center"/>
    </xf>
    <xf numFmtId="38" fontId="0" fillId="3" borderId="22" xfId="3" applyFont="1" applyFill="1" applyBorder="1" applyAlignment="1" applyProtection="1">
      <alignment horizontal="center" vertical="center"/>
      <protection locked="0"/>
    </xf>
    <xf numFmtId="0" fontId="16" fillId="0" borderId="0" xfId="2" applyFont="1" applyAlignment="1">
      <alignment horizontal="left" vertical="center"/>
    </xf>
    <xf numFmtId="38" fontId="17" fillId="3" borderId="22" xfId="3" applyFont="1" applyFill="1" applyBorder="1" applyAlignment="1" applyProtection="1">
      <alignment horizontal="center" vertical="center" shrinkToFit="1"/>
      <protection locked="0"/>
    </xf>
    <xf numFmtId="0" fontId="10" fillId="0" borderId="0" xfId="2" applyFont="1">
      <alignment vertical="center"/>
    </xf>
    <xf numFmtId="0" fontId="16" fillId="0" borderId="0" xfId="2" applyFont="1">
      <alignment vertical="center"/>
    </xf>
    <xf numFmtId="0" fontId="18" fillId="0" borderId="0" xfId="2" applyFont="1" applyBorder="1" applyAlignment="1">
      <alignment horizontal="center" vertical="center"/>
    </xf>
    <xf numFmtId="0" fontId="19" fillId="0" borderId="0" xfId="2" applyFont="1" applyAlignment="1">
      <alignment horizontal="left" vertical="center"/>
    </xf>
    <xf numFmtId="38" fontId="15" fillId="0" borderId="0" xfId="3" applyFont="1" applyBorder="1" applyAlignment="1">
      <alignment horizontal="right" vertical="center"/>
    </xf>
    <xf numFmtId="0" fontId="20" fillId="0" borderId="0" xfId="2" applyFont="1">
      <alignment vertical="center"/>
    </xf>
    <xf numFmtId="38" fontId="22" fillId="3" borderId="22" xfId="3" applyFont="1" applyFill="1" applyBorder="1" applyAlignment="1" applyProtection="1">
      <alignment horizontal="center" vertical="center" shrinkToFit="1"/>
      <protection locked="0"/>
    </xf>
    <xf numFmtId="0" fontId="21" fillId="0" borderId="0" xfId="2" applyFont="1" applyBorder="1" applyAlignment="1">
      <alignment horizontal="left" vertical="center"/>
    </xf>
    <xf numFmtId="38" fontId="22" fillId="0" borderId="0" xfId="3" applyFont="1" applyFill="1" applyBorder="1" applyAlignment="1" applyProtection="1">
      <alignment horizontal="center" vertical="center" shrinkToFit="1"/>
      <protection locked="0"/>
    </xf>
    <xf numFmtId="0" fontId="1" fillId="0" borderId="1" xfId="2" applyBorder="1" applyAlignment="1">
      <alignment horizontal="center" vertical="center"/>
    </xf>
    <xf numFmtId="0" fontId="23" fillId="0" borderId="1" xfId="2" applyFont="1" applyBorder="1" applyAlignment="1">
      <alignment horizontal="center" vertical="center"/>
    </xf>
    <xf numFmtId="0" fontId="23" fillId="0" borderId="0" xfId="2" applyFont="1" applyFill="1" applyBorder="1" applyAlignment="1">
      <alignment horizontal="center" vertical="center"/>
    </xf>
    <xf numFmtId="0" fontId="1" fillId="0" borderId="6" xfId="2" applyBorder="1">
      <alignment vertical="center"/>
    </xf>
    <xf numFmtId="0" fontId="1" fillId="0" borderId="5" xfId="2" applyBorder="1">
      <alignment vertical="center"/>
    </xf>
    <xf numFmtId="0" fontId="1" fillId="0" borderId="7" xfId="2" applyBorder="1" applyAlignment="1">
      <alignment horizontal="right" vertical="center"/>
    </xf>
    <xf numFmtId="0" fontId="24" fillId="0" borderId="0" xfId="2" applyFont="1" applyFill="1" applyBorder="1" applyAlignment="1">
      <alignment horizontal="center" vertical="center"/>
    </xf>
    <xf numFmtId="0" fontId="1" fillId="0" borderId="10" xfId="2" applyBorder="1" applyAlignment="1">
      <alignment horizontal="left" vertical="center"/>
    </xf>
    <xf numFmtId="0" fontId="1" fillId="0" borderId="12" xfId="2" applyBorder="1">
      <alignment vertical="center"/>
    </xf>
    <xf numFmtId="0" fontId="1" fillId="0" borderId="11" xfId="2" applyBorder="1">
      <alignment vertical="center"/>
    </xf>
    <xf numFmtId="0" fontId="24" fillId="4" borderId="1" xfId="2" applyFont="1" applyFill="1" applyBorder="1" applyAlignment="1">
      <alignment horizontal="center" vertical="center" shrinkToFit="1"/>
    </xf>
    <xf numFmtId="0" fontId="24" fillId="4" borderId="2" xfId="2" applyFont="1" applyFill="1" applyBorder="1" applyAlignment="1">
      <alignment horizontal="center" vertical="center" shrinkToFit="1"/>
    </xf>
    <xf numFmtId="0" fontId="24" fillId="5" borderId="35" xfId="2" applyFont="1" applyFill="1" applyBorder="1" applyAlignment="1">
      <alignment horizontal="center" vertical="center" shrinkToFit="1"/>
    </xf>
    <xf numFmtId="0" fontId="24" fillId="5" borderId="36" xfId="2" applyFont="1" applyFill="1" applyBorder="1" applyAlignment="1">
      <alignment horizontal="center" vertical="center" shrinkToFit="1"/>
    </xf>
    <xf numFmtId="0" fontId="24" fillId="6" borderId="4" xfId="2" applyFont="1" applyFill="1" applyBorder="1" applyAlignment="1">
      <alignment horizontal="center" vertical="center" shrinkToFit="1"/>
    </xf>
    <xf numFmtId="0" fontId="24" fillId="6" borderId="1" xfId="2" applyFont="1" applyFill="1" applyBorder="1" applyAlignment="1">
      <alignment horizontal="center" vertical="center" shrinkToFit="1"/>
    </xf>
    <xf numFmtId="0" fontId="24" fillId="0" borderId="0" xfId="2" applyFont="1" applyFill="1" applyBorder="1" applyAlignment="1">
      <alignment horizontal="center" vertical="center" shrinkToFit="1"/>
    </xf>
    <xf numFmtId="0" fontId="25" fillId="0" borderId="1" xfId="2" applyFont="1" applyBorder="1">
      <alignment vertical="center"/>
    </xf>
    <xf numFmtId="177" fontId="1" fillId="0" borderId="1" xfId="2" applyNumberFormat="1" applyBorder="1">
      <alignment vertical="center"/>
    </xf>
    <xf numFmtId="177" fontId="1" fillId="0" borderId="2" xfId="2" applyNumberFormat="1" applyBorder="1">
      <alignment vertical="center"/>
    </xf>
    <xf numFmtId="177" fontId="1" fillId="0" borderId="35" xfId="2" applyNumberFormat="1" applyBorder="1">
      <alignment vertical="center"/>
    </xf>
    <xf numFmtId="177" fontId="1" fillId="0" borderId="36" xfId="2" applyNumberFormat="1" applyBorder="1">
      <alignment vertical="center"/>
    </xf>
    <xf numFmtId="177" fontId="1" fillId="0" borderId="4" xfId="2" applyNumberFormat="1" applyBorder="1">
      <alignment vertical="center"/>
    </xf>
    <xf numFmtId="177" fontId="1" fillId="0" borderId="0" xfId="2" applyNumberFormat="1" applyFill="1" applyBorder="1">
      <alignment vertical="center"/>
    </xf>
    <xf numFmtId="177" fontId="1" fillId="0" borderId="0" xfId="2" applyNumberFormat="1" applyBorder="1">
      <alignment vertical="center"/>
    </xf>
    <xf numFmtId="0" fontId="1" fillId="0" borderId="0" xfId="2" applyBorder="1">
      <alignment vertical="center"/>
    </xf>
    <xf numFmtId="0" fontId="26" fillId="0" borderId="0" xfId="2" applyFont="1">
      <alignment vertical="center"/>
    </xf>
    <xf numFmtId="0" fontId="26" fillId="0" borderId="0" xfId="2" applyFont="1" applyBorder="1" applyAlignment="1">
      <alignment horizontal="left" vertical="center" wrapText="1"/>
    </xf>
    <xf numFmtId="0" fontId="27" fillId="0" borderId="0" xfId="2" applyFont="1" applyBorder="1">
      <alignment vertical="center"/>
    </xf>
    <xf numFmtId="0" fontId="1" fillId="0" borderId="0" xfId="2" applyBorder="1" applyAlignment="1">
      <alignment horizontal="left" vertical="center" wrapText="1"/>
    </xf>
    <xf numFmtId="0" fontId="28" fillId="0" borderId="1" xfId="2" applyFont="1" applyBorder="1">
      <alignment vertical="center"/>
    </xf>
    <xf numFmtId="0" fontId="28" fillId="0" borderId="0" xfId="2" applyFont="1" applyBorder="1">
      <alignment vertical="center"/>
    </xf>
    <xf numFmtId="0" fontId="10" fillId="0" borderId="1" xfId="2" applyFont="1" applyBorder="1">
      <alignment vertical="center"/>
    </xf>
    <xf numFmtId="38" fontId="4" fillId="0" borderId="0" xfId="1" applyFont="1" applyFill="1" applyBorder="1" applyAlignment="1">
      <alignment horizontal="center" vertical="center"/>
    </xf>
    <xf numFmtId="0" fontId="4" fillId="0" borderId="0"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8" fillId="0" borderId="12" xfId="0" applyFont="1" applyFill="1" applyBorder="1" applyAlignment="1">
      <alignment horizontal="distributed" vertical="center"/>
    </xf>
    <xf numFmtId="38" fontId="4" fillId="0" borderId="2" xfId="1" applyFont="1" applyFill="1" applyBorder="1" applyAlignment="1">
      <alignment horizontal="center" vertical="center"/>
    </xf>
    <xf numFmtId="38" fontId="4" fillId="0" borderId="3" xfId="1" applyFont="1" applyFill="1" applyBorder="1" applyAlignment="1">
      <alignment horizontal="center" vertical="center"/>
    </xf>
    <xf numFmtId="0" fontId="4" fillId="0" borderId="8" xfId="0" applyFont="1" applyFill="1" applyBorder="1" applyAlignment="1">
      <alignment horizontal="center" vertical="center"/>
    </xf>
    <xf numFmtId="0" fontId="4" fillId="0" borderId="9" xfId="0" applyFont="1" applyFill="1" applyBorder="1" applyAlignment="1">
      <alignment horizontal="center" vertical="center"/>
    </xf>
    <xf numFmtId="38" fontId="4" fillId="0" borderId="6" xfId="1" applyFont="1" applyFill="1" applyBorder="1" applyAlignment="1">
      <alignment horizontal="center" vertical="center"/>
    </xf>
    <xf numFmtId="38" fontId="4" fillId="0" borderId="8" xfId="1" applyFont="1" applyFill="1" applyBorder="1" applyAlignment="1">
      <alignment horizontal="center" vertical="center"/>
    </xf>
    <xf numFmtId="38" fontId="4" fillId="0" borderId="10" xfId="1" applyFont="1" applyFill="1" applyBorder="1" applyAlignment="1">
      <alignment horizontal="center" vertical="center"/>
    </xf>
    <xf numFmtId="0" fontId="4" fillId="0" borderId="7" xfId="0" applyFont="1" applyFill="1" applyBorder="1" applyAlignment="1">
      <alignment horizontal="center" vertical="center"/>
    </xf>
    <xf numFmtId="0" fontId="4" fillId="0" borderId="11" xfId="0" applyFont="1" applyFill="1" applyBorder="1" applyAlignment="1">
      <alignment horizontal="center" vertical="center"/>
    </xf>
    <xf numFmtId="0" fontId="0" fillId="0" borderId="0" xfId="0" applyFont="1" applyFill="1" applyBorder="1" applyAlignment="1">
      <alignment horizontal="center" vertical="center"/>
    </xf>
    <xf numFmtId="0" fontId="0" fillId="0" borderId="6" xfId="0" applyFont="1" applyFill="1" applyBorder="1" applyAlignment="1">
      <alignment horizontal="center" vertical="center"/>
    </xf>
    <xf numFmtId="0" fontId="0" fillId="0" borderId="5" xfId="0" applyFont="1" applyFill="1" applyBorder="1" applyAlignment="1">
      <alignment horizontal="center" vertical="center"/>
    </xf>
    <xf numFmtId="0" fontId="0" fillId="0" borderId="8" xfId="0" applyFont="1" applyFill="1" applyBorder="1" applyAlignment="1">
      <alignment horizontal="center" vertical="center"/>
    </xf>
    <xf numFmtId="0" fontId="0" fillId="0" borderId="10" xfId="0" applyFont="1" applyFill="1" applyBorder="1" applyAlignment="1">
      <alignment horizontal="center" vertical="center"/>
    </xf>
    <xf numFmtId="0" fontId="0" fillId="0" borderId="12" xfId="0" applyFont="1" applyFill="1" applyBorder="1" applyAlignment="1">
      <alignment horizontal="center" vertical="center"/>
    </xf>
    <xf numFmtId="0" fontId="5" fillId="0" borderId="0" xfId="0" applyFont="1" applyFill="1" applyBorder="1" applyAlignment="1">
      <alignment horizontal="center" vertical="center"/>
    </xf>
    <xf numFmtId="0" fontId="4" fillId="0" borderId="12" xfId="0" applyFont="1" applyFill="1" applyBorder="1" applyAlignment="1">
      <alignment horizontal="distributed" vertical="center"/>
    </xf>
    <xf numFmtId="0" fontId="4" fillId="0" borderId="3" xfId="0" applyFont="1" applyFill="1" applyBorder="1" applyAlignment="1">
      <alignment horizontal="distributed" vertical="center"/>
    </xf>
    <xf numFmtId="0" fontId="4" fillId="2" borderId="12" xfId="0" applyFont="1" applyFill="1" applyBorder="1" applyAlignment="1">
      <alignment horizontal="left" vertical="center"/>
    </xf>
    <xf numFmtId="0" fontId="4" fillId="0" borderId="13" xfId="0" applyFont="1" applyFill="1" applyBorder="1" applyAlignment="1">
      <alignment horizontal="distributed" vertical="center"/>
    </xf>
    <xf numFmtId="0" fontId="4" fillId="0" borderId="14" xfId="0" applyFont="1" applyFill="1" applyBorder="1" applyAlignment="1">
      <alignment horizontal="distributed" vertical="center"/>
    </xf>
    <xf numFmtId="176" fontId="4" fillId="2" borderId="14" xfId="0" applyNumberFormat="1" applyFont="1" applyFill="1" applyBorder="1" applyAlignment="1">
      <alignment horizontal="center" vertical="center"/>
    </xf>
    <xf numFmtId="176" fontId="4" fillId="2" borderId="15" xfId="0" applyNumberFormat="1" applyFont="1" applyFill="1" applyBorder="1" applyAlignment="1">
      <alignment horizontal="center" vertical="center"/>
    </xf>
    <xf numFmtId="0" fontId="4" fillId="0" borderId="13" xfId="0" applyFont="1" applyFill="1" applyBorder="1" applyAlignment="1">
      <alignment horizontal="left" vertical="center"/>
    </xf>
    <xf numFmtId="0" fontId="4" fillId="0" borderId="14" xfId="0" applyFont="1" applyFill="1" applyBorder="1" applyAlignment="1">
      <alignment horizontal="left" vertical="center"/>
    </xf>
    <xf numFmtId="38" fontId="4" fillId="2" borderId="14" xfId="1" applyFont="1" applyFill="1" applyBorder="1" applyAlignment="1">
      <alignment horizontal="center" vertical="center"/>
    </xf>
    <xf numFmtId="0" fontId="4" fillId="2" borderId="0" xfId="0" applyFont="1" applyFill="1" applyBorder="1" applyAlignment="1">
      <alignment horizontal="left" vertical="center"/>
    </xf>
    <xf numFmtId="0" fontId="4" fillId="2" borderId="17" xfId="0" applyFont="1" applyFill="1" applyBorder="1" applyAlignment="1">
      <alignment horizontal="left" vertical="center"/>
    </xf>
    <xf numFmtId="0" fontId="4" fillId="2" borderId="18" xfId="0" applyFont="1" applyFill="1" applyBorder="1" applyAlignment="1">
      <alignment horizontal="left" vertical="center"/>
    </xf>
    <xf numFmtId="176" fontId="4" fillId="2" borderId="17" xfId="0" applyNumberFormat="1" applyFont="1" applyFill="1" applyBorder="1" applyAlignment="1">
      <alignment horizontal="left" vertical="center"/>
    </xf>
    <xf numFmtId="176" fontId="4" fillId="2" borderId="18" xfId="0" applyNumberFormat="1" applyFont="1" applyFill="1" applyBorder="1" applyAlignment="1">
      <alignment horizontal="left" vertical="center"/>
    </xf>
    <xf numFmtId="38" fontId="4" fillId="2" borderId="17" xfId="1" applyFont="1" applyFill="1" applyBorder="1" applyAlignment="1">
      <alignment horizontal="right" vertical="center"/>
    </xf>
    <xf numFmtId="0" fontId="14" fillId="0" borderId="19" xfId="2" applyFont="1" applyFill="1" applyBorder="1" applyAlignment="1">
      <alignment horizontal="left" vertical="distributed"/>
    </xf>
    <xf numFmtId="0" fontId="14" fillId="0" borderId="20" xfId="2" applyFont="1" applyFill="1" applyBorder="1" applyAlignment="1">
      <alignment horizontal="left" vertical="distributed"/>
    </xf>
    <xf numFmtId="0" fontId="14" fillId="0" borderId="21" xfId="2" applyFont="1" applyFill="1" applyBorder="1" applyAlignment="1">
      <alignment horizontal="left" vertical="distributed"/>
    </xf>
    <xf numFmtId="0" fontId="14" fillId="0" borderId="23" xfId="2" applyFont="1" applyBorder="1" applyAlignment="1">
      <alignment horizontal="center" vertical="center" shrinkToFit="1"/>
    </xf>
    <xf numFmtId="38" fontId="15" fillId="0" borderId="23" xfId="3" applyFont="1" applyBorder="1" applyAlignment="1">
      <alignment horizontal="right" vertical="center"/>
    </xf>
    <xf numFmtId="38" fontId="15" fillId="0" borderId="24" xfId="3" applyFont="1" applyBorder="1" applyAlignment="1">
      <alignment horizontal="right" vertical="center" shrinkToFit="1"/>
    </xf>
    <xf numFmtId="38" fontId="15" fillId="0" borderId="25" xfId="3" applyFont="1" applyBorder="1" applyAlignment="1">
      <alignment horizontal="right" vertical="center" shrinkToFit="1"/>
    </xf>
    <xf numFmtId="0" fontId="14" fillId="0" borderId="26" xfId="2" applyFont="1" applyFill="1" applyBorder="1" applyAlignment="1">
      <alignment horizontal="left" vertical="distributed"/>
    </xf>
    <xf numFmtId="0" fontId="14" fillId="0" borderId="27" xfId="2" applyFont="1" applyFill="1" applyBorder="1" applyAlignment="1">
      <alignment horizontal="left" vertical="distributed"/>
    </xf>
    <xf numFmtId="0" fontId="14" fillId="0" borderId="28" xfId="2" applyFont="1" applyFill="1" applyBorder="1" applyAlignment="1">
      <alignment horizontal="left" vertical="distributed"/>
    </xf>
    <xf numFmtId="0" fontId="14" fillId="0" borderId="19" xfId="2" applyFont="1" applyBorder="1" applyAlignment="1">
      <alignment horizontal="left" vertical="distributed"/>
    </xf>
    <xf numFmtId="0" fontId="14" fillId="0" borderId="20" xfId="2" applyFont="1" applyBorder="1" applyAlignment="1">
      <alignment horizontal="left" vertical="distributed"/>
    </xf>
    <xf numFmtId="0" fontId="14" fillId="0" borderId="21" xfId="2" applyFont="1" applyBorder="1" applyAlignment="1">
      <alignment horizontal="left" vertical="distributed"/>
    </xf>
    <xf numFmtId="0" fontId="21" fillId="0" borderId="29" xfId="2" applyFont="1" applyBorder="1" applyAlignment="1">
      <alignment horizontal="left" vertical="center"/>
    </xf>
    <xf numFmtId="0" fontId="21" fillId="0" borderId="30" xfId="2" applyFont="1" applyBorder="1" applyAlignment="1">
      <alignment horizontal="left" vertical="center"/>
    </xf>
    <xf numFmtId="0" fontId="21" fillId="0" borderId="31" xfId="2" applyFont="1" applyBorder="1" applyAlignment="1">
      <alignment horizontal="left" vertical="center"/>
    </xf>
    <xf numFmtId="0" fontId="13" fillId="0" borderId="1" xfId="2" applyFont="1" applyBorder="1" applyAlignment="1">
      <alignment horizontal="center" vertical="center" textRotation="255"/>
    </xf>
    <xf numFmtId="0" fontId="1" fillId="0" borderId="32" xfId="2" applyBorder="1" applyAlignment="1">
      <alignment horizontal="center" vertical="center"/>
    </xf>
    <xf numFmtId="0" fontId="24" fillId="4" borderId="2" xfId="2" applyFont="1" applyFill="1" applyBorder="1" applyAlignment="1">
      <alignment horizontal="center" vertical="center"/>
    </xf>
    <xf numFmtId="0" fontId="24" fillId="4" borderId="3" xfId="2" applyFont="1" applyFill="1" applyBorder="1" applyAlignment="1">
      <alignment horizontal="center" vertical="center"/>
    </xf>
    <xf numFmtId="0" fontId="24" fillId="4" borderId="33" xfId="2" applyFont="1" applyFill="1" applyBorder="1" applyAlignment="1">
      <alignment horizontal="center" vertical="center"/>
    </xf>
    <xf numFmtId="0" fontId="1" fillId="0" borderId="0" xfId="2" applyBorder="1" applyAlignment="1">
      <alignment horizontal="left" vertical="center" wrapText="1"/>
    </xf>
    <xf numFmtId="0" fontId="24" fillId="6" borderId="34" xfId="2" applyFont="1" applyFill="1" applyBorder="1" applyAlignment="1">
      <alignment horizontal="center" vertical="center"/>
    </xf>
    <xf numFmtId="0" fontId="24" fillId="6" borderId="4" xfId="2" applyFont="1" applyFill="1" applyBorder="1" applyAlignment="1">
      <alignment horizontal="center" vertical="center"/>
    </xf>
    <xf numFmtId="0" fontId="1" fillId="0" borderId="2" xfId="2" applyBorder="1" applyAlignment="1">
      <alignment horizontal="right" vertical="center"/>
    </xf>
    <xf numFmtId="0" fontId="1" fillId="0" borderId="3" xfId="2" applyBorder="1" applyAlignment="1">
      <alignment horizontal="right" vertical="center"/>
    </xf>
    <xf numFmtId="0" fontId="1" fillId="0" borderId="4" xfId="2" applyBorder="1" applyAlignment="1">
      <alignment horizontal="right" vertical="center"/>
    </xf>
    <xf numFmtId="0" fontId="1" fillId="0" borderId="2" xfId="2" applyFill="1" applyBorder="1" applyAlignment="1">
      <alignment horizontal="center" vertical="center"/>
    </xf>
    <xf numFmtId="0" fontId="1" fillId="0" borderId="3" xfId="2" applyFill="1" applyBorder="1" applyAlignment="1">
      <alignment horizontal="center" vertical="center"/>
    </xf>
    <xf numFmtId="0" fontId="1" fillId="0" borderId="4" xfId="2" applyFill="1" applyBorder="1" applyAlignment="1">
      <alignment horizontal="center" vertical="center"/>
    </xf>
    <xf numFmtId="0" fontId="24" fillId="5" borderId="34" xfId="2" applyFont="1" applyFill="1" applyBorder="1" applyAlignment="1">
      <alignment horizontal="center" vertical="center"/>
    </xf>
    <xf numFmtId="0" fontId="24" fillId="5" borderId="33" xfId="2" applyFont="1" applyFill="1" applyBorder="1" applyAlignment="1">
      <alignment horizontal="center" vertical="center"/>
    </xf>
    <xf numFmtId="0" fontId="26" fillId="0" borderId="0" xfId="2" applyFont="1" applyBorder="1" applyAlignment="1">
      <alignment horizontal="left" vertical="center" wrapText="1"/>
    </xf>
    <xf numFmtId="0" fontId="4" fillId="0" borderId="12" xfId="0" applyFont="1" applyFill="1" applyBorder="1" applyAlignment="1">
      <alignment horizontal="center" vertical="center"/>
    </xf>
  </cellXfs>
  <cellStyles count="4">
    <cellStyle name="桁区切り" xfId="1" builtinId="6"/>
    <cellStyle name="桁区切り 2" xfId="3"/>
    <cellStyle name="標準" xfId="0" builtinId="0"/>
    <cellStyle name="標準 2" xfId="2"/>
  </cellStyles>
  <dxfs count="42">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603763</xdr:colOff>
      <xdr:row>21</xdr:row>
      <xdr:rowOff>324157</xdr:rowOff>
    </xdr:from>
    <xdr:to>
      <xdr:col>16</xdr:col>
      <xdr:colOff>214313</xdr:colOff>
      <xdr:row>21</xdr:row>
      <xdr:rowOff>4357687</xdr:rowOff>
    </xdr:to>
    <xdr:pic>
      <xdr:nvPicPr>
        <xdr:cNvPr id="2" name="図 1" descr="C:\Users\0965ta-j\Pictures\Screenshots\スクリーンショット (25).png"/>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46701" y="3729345"/>
          <a:ext cx="5611300" cy="403353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9525</xdr:colOff>
      <xdr:row>13</xdr:row>
      <xdr:rowOff>19050</xdr:rowOff>
    </xdr:from>
    <xdr:to>
      <xdr:col>4</xdr:col>
      <xdr:colOff>0</xdr:colOff>
      <xdr:row>14</xdr:row>
      <xdr:rowOff>304800</xdr:rowOff>
    </xdr:to>
    <xdr:cxnSp macro="">
      <xdr:nvCxnSpPr>
        <xdr:cNvPr id="2" name="直線コネクタ 1"/>
        <xdr:cNvCxnSpPr/>
      </xdr:nvCxnSpPr>
      <xdr:spPr>
        <a:xfrm>
          <a:off x="9525" y="3838575"/>
          <a:ext cx="1924050" cy="571500"/>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928687</xdr:colOff>
      <xdr:row>9</xdr:row>
      <xdr:rowOff>103189</xdr:rowOff>
    </xdr:from>
    <xdr:to>
      <xdr:col>14</xdr:col>
      <xdr:colOff>388935</xdr:colOff>
      <xdr:row>11</xdr:row>
      <xdr:rowOff>563563</xdr:rowOff>
    </xdr:to>
    <xdr:sp macro="" textlink="">
      <xdr:nvSpPr>
        <xdr:cNvPr id="3" name="角丸四角形吹き出し 2"/>
        <xdr:cNvSpPr/>
      </xdr:nvSpPr>
      <xdr:spPr>
        <a:xfrm>
          <a:off x="5748337" y="2351089"/>
          <a:ext cx="6194423" cy="965199"/>
        </a:xfrm>
        <a:prstGeom prst="wedgeRoundRectCallout">
          <a:avLst>
            <a:gd name="adj1" fmla="val 37396"/>
            <a:gd name="adj2" fmla="val -18609"/>
            <a:gd name="adj3" fmla="val 16667"/>
          </a:avLst>
        </a:prstGeom>
        <a:noFill/>
        <a:ln>
          <a:noFill/>
        </a:ln>
      </xdr:spPr>
      <xdr:style>
        <a:lnRef idx="2">
          <a:schemeClr val="accent6"/>
        </a:lnRef>
        <a:fillRef idx="1">
          <a:schemeClr val="lt1"/>
        </a:fillRef>
        <a:effectRef idx="0">
          <a:schemeClr val="accent6"/>
        </a:effectRef>
        <a:fontRef idx="minor">
          <a:schemeClr val="dk1"/>
        </a:fontRef>
      </xdr:style>
      <xdr:txBody>
        <a:bodyPr vertOverflow="clip" rtlCol="0" anchor="ctr"/>
        <a:lstStyle/>
        <a:p>
          <a:pPr algn="l"/>
          <a:r>
            <a:rPr kumimoji="1" lang="ja-JP" altLang="en-US" sz="1200">
              <a:solidFill>
                <a:srgbClr val="002060"/>
              </a:solidFill>
              <a:latin typeface="HGP創英角ﾎﾟｯﾌﾟ体" pitchFamily="50" charset="-128"/>
              <a:ea typeface="ＤＨＰ平成ゴシックW5" pitchFamily="2" charset="-128"/>
            </a:rPr>
            <a:t>算出された購入額は、</a:t>
          </a:r>
          <a:r>
            <a:rPr kumimoji="1" lang="ja-JP" altLang="en-US" sz="1200" u="sng">
              <a:solidFill>
                <a:srgbClr val="FF0000"/>
              </a:solidFill>
              <a:latin typeface="HGP創英角ﾎﾟｯﾌﾟ体" pitchFamily="50" charset="-128"/>
              <a:ea typeface="ＤＨＰ平成ゴシックW5" pitchFamily="2" charset="-128"/>
            </a:rPr>
            <a:t>総工事費に対する参考値</a:t>
          </a:r>
          <a:r>
            <a:rPr kumimoji="1" lang="ja-JP" altLang="en-US" sz="1200">
              <a:solidFill>
                <a:srgbClr val="002060"/>
              </a:solidFill>
              <a:latin typeface="HGP創英角ﾎﾟｯﾌﾟ体" pitchFamily="50" charset="-128"/>
              <a:ea typeface="ＤＨＰ平成ゴシックW5" pitchFamily="2" charset="-128"/>
            </a:rPr>
            <a:t>であることに留意してください。</a:t>
          </a:r>
          <a:endParaRPr kumimoji="1" lang="en-US" altLang="ja-JP" sz="1200">
            <a:solidFill>
              <a:srgbClr val="002060"/>
            </a:solidFill>
            <a:latin typeface="HGP創英角ﾎﾟｯﾌﾟ体" pitchFamily="50" charset="-128"/>
            <a:ea typeface="ＤＨＰ平成ゴシックW5" pitchFamily="2" charset="-128"/>
          </a:endParaRPr>
        </a:p>
        <a:p>
          <a:pPr algn="l"/>
          <a:r>
            <a:rPr kumimoji="1" lang="ja-JP" altLang="en-US" sz="1200">
              <a:solidFill>
                <a:srgbClr val="002060"/>
              </a:solidFill>
              <a:latin typeface="HGP創英角ﾎﾟｯﾌﾟ体" pitchFamily="50" charset="-128"/>
              <a:ea typeface="ＤＨＰ平成ゴシックW5" pitchFamily="2" charset="-128"/>
            </a:rPr>
            <a:t>（共済証紙または退職金ポイントの購入については、対象労働者数と当該労働</a:t>
          </a:r>
          <a:endParaRPr kumimoji="1" lang="en-US" altLang="ja-JP" sz="1200">
            <a:solidFill>
              <a:srgbClr val="002060"/>
            </a:solidFill>
            <a:latin typeface="HGP創英角ﾎﾟｯﾌﾟ体" pitchFamily="50" charset="-128"/>
            <a:ea typeface="ＤＨＰ平成ゴシックW5" pitchFamily="2" charset="-128"/>
          </a:endParaRPr>
        </a:p>
        <a:p>
          <a:pPr algn="l"/>
          <a:r>
            <a:rPr kumimoji="1" lang="ja-JP" altLang="en-US" sz="1200">
              <a:solidFill>
                <a:srgbClr val="002060"/>
              </a:solidFill>
              <a:latin typeface="HGP創英角ﾎﾟｯﾌﾟ体" pitchFamily="50" charset="-128"/>
              <a:ea typeface="ＤＨＰ平成ゴシックW5" pitchFamily="2" charset="-128"/>
            </a:rPr>
            <a:t>者の就労日数を的確に把握し、それに応じた額を購入することになっています。）</a:t>
          </a:r>
          <a:endParaRPr kumimoji="1" lang="en-US" altLang="ja-JP" sz="1200">
            <a:solidFill>
              <a:srgbClr val="002060"/>
            </a:solidFill>
            <a:latin typeface="HGP創英角ﾎﾟｯﾌﾟ体" pitchFamily="50" charset="-128"/>
            <a:ea typeface="ＤＨＰ平成ゴシックW5" pitchFamily="2" charset="-128"/>
          </a:endParaRPr>
        </a:p>
      </xdr:txBody>
    </xdr:sp>
    <xdr:clientData/>
  </xdr:twoCellAnchor>
  <xdr:twoCellAnchor>
    <xdr:from>
      <xdr:col>0</xdr:col>
      <xdr:colOff>0</xdr:colOff>
      <xdr:row>0</xdr:row>
      <xdr:rowOff>111125</xdr:rowOff>
    </xdr:from>
    <xdr:to>
      <xdr:col>6</xdr:col>
      <xdr:colOff>722312</xdr:colOff>
      <xdr:row>5</xdr:row>
      <xdr:rowOff>71437</xdr:rowOff>
    </xdr:to>
    <xdr:sp macro="" textlink="">
      <xdr:nvSpPr>
        <xdr:cNvPr id="4" name="角丸四角形 3"/>
        <xdr:cNvSpPr/>
      </xdr:nvSpPr>
      <xdr:spPr>
        <a:xfrm>
          <a:off x="0" y="111125"/>
          <a:ext cx="4579937" cy="817562"/>
        </a:xfrm>
        <a:prstGeom prst="roundRect">
          <a:avLst/>
        </a:prstGeom>
        <a:solidFill>
          <a:srgbClr val="FFCCFF">
            <a:alpha val="50196"/>
          </a:srgbClr>
        </a:solidFill>
        <a:ln>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ja-JP" altLang="en-US" sz="1200">
              <a:ea typeface="ＤＦ平成ゴシック体W5" pitchFamily="1" charset="-128"/>
            </a:rPr>
            <a:t>下記①～③の情報を</a:t>
          </a:r>
          <a:r>
            <a:rPr kumimoji="1" lang="ja-JP" altLang="en-US" sz="1200">
              <a:solidFill>
                <a:srgbClr val="0070C0"/>
              </a:solidFill>
              <a:ea typeface="ＤＦ平成ゴシック体W5" pitchFamily="1" charset="-128"/>
            </a:rPr>
            <a:t>青枠内</a:t>
          </a:r>
          <a:r>
            <a:rPr kumimoji="1" lang="ja-JP" altLang="en-US" sz="1200">
              <a:ea typeface="ＤＦ平成ゴシック体W5" pitchFamily="1" charset="-128"/>
            </a:rPr>
            <a:t>に入力すると、共済証紙・退職</a:t>
          </a:r>
          <a:endParaRPr kumimoji="1" lang="en-US" altLang="ja-JP" sz="1200">
            <a:ea typeface="ＤＦ平成ゴシック体W5" pitchFamily="1" charset="-128"/>
          </a:endParaRPr>
        </a:p>
        <a:p>
          <a:pPr algn="l"/>
          <a:r>
            <a:rPr kumimoji="1" lang="ja-JP" altLang="en-US" sz="1200">
              <a:ea typeface="ＤＦ平成ゴシック体W5" pitchFamily="1" charset="-128"/>
            </a:rPr>
            <a:t>金ポイントの必要数及び購入額が自動計算されます。</a:t>
          </a:r>
        </a:p>
      </xdr:txBody>
    </xdr:sp>
    <xdr:clientData/>
  </xdr:twoCellAnchor>
  <xdr:twoCellAnchor>
    <xdr:from>
      <xdr:col>5</xdr:col>
      <xdr:colOff>547688</xdr:colOff>
      <xdr:row>6</xdr:row>
      <xdr:rowOff>71437</xdr:rowOff>
    </xdr:from>
    <xdr:to>
      <xdr:col>7</xdr:col>
      <xdr:colOff>706438</xdr:colOff>
      <xdr:row>8</xdr:row>
      <xdr:rowOff>134938</xdr:rowOff>
    </xdr:to>
    <xdr:sp macro="" textlink="">
      <xdr:nvSpPr>
        <xdr:cNvPr id="5" name="角丸四角形吹き出し 4"/>
        <xdr:cNvSpPr/>
      </xdr:nvSpPr>
      <xdr:spPr>
        <a:xfrm>
          <a:off x="3443288" y="1100137"/>
          <a:ext cx="2082800" cy="777876"/>
        </a:xfrm>
        <a:prstGeom prst="wedgeRoundRectCallout">
          <a:avLst>
            <a:gd name="adj1" fmla="val -75032"/>
            <a:gd name="adj2" fmla="val 69828"/>
            <a:gd name="adj3" fmla="val 16667"/>
          </a:avLst>
        </a:prstGeom>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050">
              <a:ea typeface="ＤＦ平成ゴシック体W5" pitchFamily="1" charset="-128"/>
            </a:rPr>
            <a:t>下表の工事種別に対応した</a:t>
          </a:r>
          <a:endParaRPr kumimoji="1" lang="en-US" altLang="ja-JP" sz="1050">
            <a:ea typeface="ＤＦ平成ゴシック体W5" pitchFamily="1" charset="-128"/>
          </a:endParaRPr>
        </a:p>
        <a:p>
          <a:pPr algn="l"/>
          <a:r>
            <a:rPr kumimoji="1" lang="ja-JP" altLang="en-US" sz="1050" b="1">
              <a:solidFill>
                <a:srgbClr val="008E40"/>
              </a:solidFill>
              <a:ea typeface="ＤＦ平成ゴシック体W5" pitchFamily="1" charset="-128"/>
            </a:rPr>
            <a:t>１～１０</a:t>
          </a:r>
          <a:r>
            <a:rPr kumimoji="1" lang="ja-JP" altLang="en-US" sz="1050">
              <a:ea typeface="ＤＦ平成ゴシック体W5" pitchFamily="1" charset="-128"/>
            </a:rPr>
            <a:t>までの番号を選択</a:t>
          </a:r>
          <a:endParaRPr kumimoji="1" lang="en-US" altLang="ja-JP" sz="1050">
            <a:ea typeface="ＤＦ平成ゴシック体W5" pitchFamily="1" charset="-128"/>
          </a:endParaRPr>
        </a:p>
        <a:p>
          <a:pPr algn="l"/>
          <a:r>
            <a:rPr kumimoji="1" lang="ja-JP" altLang="en-US" sz="1050">
              <a:ea typeface="ＤＦ平成ゴシック体W5" pitchFamily="1" charset="-128"/>
            </a:rPr>
            <a:t>してください。</a:t>
          </a:r>
          <a:endParaRPr kumimoji="1" lang="en-US" altLang="ja-JP" sz="1050">
            <a:ea typeface="ＤＦ平成ゴシック体W5" pitchFamily="1" charset="-128"/>
          </a:endParaRPr>
        </a:p>
      </xdr:txBody>
    </xdr:sp>
    <xdr:clientData/>
  </xdr:twoCellAnchor>
  <xdr:twoCellAnchor>
    <xdr:from>
      <xdr:col>5</xdr:col>
      <xdr:colOff>531809</xdr:colOff>
      <xdr:row>8</xdr:row>
      <xdr:rowOff>333375</xdr:rowOff>
    </xdr:from>
    <xdr:to>
      <xdr:col>7</xdr:col>
      <xdr:colOff>690559</xdr:colOff>
      <xdr:row>11</xdr:row>
      <xdr:rowOff>79375</xdr:rowOff>
    </xdr:to>
    <xdr:sp macro="" textlink="">
      <xdr:nvSpPr>
        <xdr:cNvPr id="6" name="角丸四角形吹き出し 5"/>
        <xdr:cNvSpPr/>
      </xdr:nvSpPr>
      <xdr:spPr>
        <a:xfrm>
          <a:off x="3427409" y="2076450"/>
          <a:ext cx="2082800" cy="755650"/>
        </a:xfrm>
        <a:prstGeom prst="wedgeRoundRectCallout">
          <a:avLst>
            <a:gd name="adj1" fmla="val -74650"/>
            <a:gd name="adj2" fmla="val 32129"/>
            <a:gd name="adj3" fmla="val 16667"/>
          </a:avLst>
        </a:prstGeom>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050">
              <a:ea typeface="ＤＦ平成ゴシック体W5" pitchFamily="1" charset="-128"/>
            </a:rPr>
            <a:t>当該工事における労働者の</a:t>
          </a:r>
          <a:endParaRPr kumimoji="1" lang="en-US" altLang="ja-JP" sz="1050">
            <a:ea typeface="ＤＦ平成ゴシック体W5" pitchFamily="1" charset="-128"/>
          </a:endParaRPr>
        </a:p>
        <a:p>
          <a:pPr algn="l"/>
          <a:r>
            <a:rPr kumimoji="1" lang="ja-JP" altLang="en-US" sz="1050">
              <a:ea typeface="ＤＦ平成ゴシック体W5" pitchFamily="1" charset="-128"/>
            </a:rPr>
            <a:t>建退共制度加入率を入力</a:t>
          </a:r>
          <a:endParaRPr kumimoji="1" lang="en-US" altLang="ja-JP" sz="1050">
            <a:ea typeface="ＤＦ平成ゴシック体W5" pitchFamily="1" charset="-128"/>
          </a:endParaRPr>
        </a:p>
        <a:p>
          <a:pPr algn="l"/>
          <a:r>
            <a:rPr kumimoji="1" lang="ja-JP" altLang="en-US" sz="1050">
              <a:ea typeface="ＤＦ平成ゴシック体W5" pitchFamily="1" charset="-128"/>
            </a:rPr>
            <a:t>してください。</a:t>
          </a:r>
          <a:endParaRPr kumimoji="1" lang="en-US" altLang="ja-JP" sz="1050">
            <a:ea typeface="ＤＦ平成ゴシック体W5" pitchFamily="1" charset="-128"/>
          </a:endParaRPr>
        </a:p>
      </xdr:txBody>
    </xdr:sp>
    <xdr:clientData/>
  </xdr:twoCellAnchor>
  <xdr:twoCellAnchor>
    <xdr:from>
      <xdr:col>7</xdr:col>
      <xdr:colOff>769938</xdr:colOff>
      <xdr:row>0</xdr:row>
      <xdr:rowOff>7937</xdr:rowOff>
    </xdr:from>
    <xdr:to>
      <xdr:col>14</xdr:col>
      <xdr:colOff>87313</xdr:colOff>
      <xdr:row>6</xdr:row>
      <xdr:rowOff>0</xdr:rowOff>
    </xdr:to>
    <xdr:sp macro="" textlink="">
      <xdr:nvSpPr>
        <xdr:cNvPr id="7" name="四角形吹き出し 6"/>
        <xdr:cNvSpPr/>
      </xdr:nvSpPr>
      <xdr:spPr>
        <a:xfrm>
          <a:off x="5589588" y="7937"/>
          <a:ext cx="6051550" cy="1020763"/>
        </a:xfrm>
        <a:prstGeom prst="wedgeRectCallout">
          <a:avLst>
            <a:gd name="adj1" fmla="val -27378"/>
            <a:gd name="adj2" fmla="val 70816"/>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sz="950" kern="100">
              <a:solidFill>
                <a:srgbClr val="FF0000"/>
              </a:solidFill>
              <a:effectLst/>
              <a:ea typeface="ＭＳ Ｐゴシック" panose="020B0600070205080204" pitchFamily="50" charset="-128"/>
              <a:cs typeface="Times New Roman" panose="02020603050405020304" pitchFamily="18" charset="0"/>
            </a:rPr>
            <a:t>総工事費×</a:t>
          </a:r>
          <a:r>
            <a:rPr lang="ja-JP" altLang="en-US" sz="950" kern="100">
              <a:solidFill>
                <a:srgbClr val="FF0000"/>
              </a:solidFill>
              <a:effectLst/>
              <a:ea typeface="ＭＳ Ｐゴシック" panose="020B0600070205080204" pitchFamily="50" charset="-128"/>
              <a:cs typeface="Times New Roman" panose="02020603050405020304" pitchFamily="18" charset="0"/>
            </a:rPr>
            <a:t>共済</a:t>
          </a:r>
          <a:r>
            <a:rPr lang="ja-JP" sz="950" kern="100">
              <a:solidFill>
                <a:srgbClr val="FF0000"/>
              </a:solidFill>
              <a:effectLst/>
              <a:ea typeface="ＭＳ Ｐゴシック" panose="020B0600070205080204" pitchFamily="50" charset="-128"/>
              <a:cs typeface="Times New Roman" panose="02020603050405020304" pitchFamily="18" charset="0"/>
            </a:rPr>
            <a:t>証紙</a:t>
          </a:r>
          <a:r>
            <a:rPr lang="ja-JP" altLang="en-US" sz="950" kern="100">
              <a:solidFill>
                <a:srgbClr val="FF0000"/>
              </a:solidFill>
              <a:effectLst/>
              <a:ea typeface="ＭＳ Ｐゴシック" panose="020B0600070205080204" pitchFamily="50" charset="-128"/>
              <a:cs typeface="Times New Roman" panose="02020603050405020304" pitchFamily="18" charset="0"/>
            </a:rPr>
            <a:t>または退職金ポイントの</a:t>
          </a:r>
          <a:r>
            <a:rPr lang="ja-JP" sz="950" kern="100">
              <a:solidFill>
                <a:srgbClr val="FF0000"/>
              </a:solidFill>
              <a:effectLst/>
              <a:ea typeface="ＭＳ Ｐゴシック" panose="020B0600070205080204" pitchFamily="50" charset="-128"/>
              <a:cs typeface="Times New Roman" panose="02020603050405020304" pitchFamily="18" charset="0"/>
            </a:rPr>
            <a:t>購入率／</a:t>
          </a:r>
          <a:r>
            <a:rPr lang="en-US" sz="950" kern="100">
              <a:solidFill>
                <a:srgbClr val="FF0000"/>
              </a:solidFill>
              <a:effectLst/>
              <a:ea typeface="游明朝" panose="02020400000000000000" pitchFamily="18" charset="-128"/>
              <a:cs typeface="Times New Roman" panose="02020603050405020304" pitchFamily="18" charset="0"/>
            </a:rPr>
            <a:t>1,000</a:t>
          </a:r>
          <a:r>
            <a:rPr lang="ja-JP" sz="950" kern="100">
              <a:solidFill>
                <a:srgbClr val="FF0000"/>
              </a:solidFill>
              <a:effectLst/>
              <a:ea typeface="ＭＳ Ｐゴシック" panose="020B0600070205080204" pitchFamily="50" charset="-128"/>
              <a:cs typeface="Times New Roman" panose="02020603050405020304" pitchFamily="18" charset="0"/>
            </a:rPr>
            <a:t>×建退共制度加入率／</a:t>
          </a:r>
          <a:r>
            <a:rPr lang="en-US" sz="950" kern="100">
              <a:solidFill>
                <a:srgbClr val="FF0000"/>
              </a:solidFill>
              <a:effectLst/>
              <a:ea typeface="游明朝" panose="02020400000000000000" pitchFamily="18" charset="-128"/>
              <a:cs typeface="Times New Roman" panose="02020603050405020304" pitchFamily="18" charset="0"/>
            </a:rPr>
            <a:t>70</a:t>
          </a:r>
          <a:r>
            <a:rPr lang="ja-JP" sz="950" kern="100">
              <a:solidFill>
                <a:srgbClr val="FF0000"/>
              </a:solidFill>
              <a:effectLst/>
              <a:ea typeface="ＭＳ Ｐゴシック" panose="020B0600070205080204" pitchFamily="50" charset="-128"/>
              <a:cs typeface="Times New Roman" panose="02020603050405020304" pitchFamily="18" charset="0"/>
            </a:rPr>
            <a:t>％</a:t>
          </a:r>
          <a:endParaRPr lang="en-US" altLang="ja-JP" sz="950" kern="100">
            <a:solidFill>
              <a:srgbClr val="FF0000"/>
            </a:solidFill>
            <a:effectLst/>
            <a:ea typeface="ＭＳ Ｐゴシック" panose="020B0600070205080204" pitchFamily="50" charset="-128"/>
            <a:cs typeface="Times New Roman" panose="02020603050405020304" pitchFamily="18" charset="0"/>
          </a:endParaRPr>
        </a:p>
        <a:p>
          <a:pPr algn="l">
            <a:spcAft>
              <a:spcPts val="0"/>
            </a:spcAft>
          </a:pPr>
          <a:r>
            <a:rPr lang="ja-JP" sz="950" kern="100">
              <a:solidFill>
                <a:srgbClr val="FF0000"/>
              </a:solidFill>
              <a:effectLst/>
              <a:ea typeface="ＭＳ Ｐゴシック" panose="020B0600070205080204" pitchFamily="50" charset="-128"/>
              <a:cs typeface="Times New Roman" panose="02020603050405020304" pitchFamily="18" charset="0"/>
            </a:rPr>
            <a:t>＝</a:t>
          </a:r>
          <a:r>
            <a:rPr lang="en-US" altLang="ja-JP" sz="950" u="none" kern="100">
              <a:solidFill>
                <a:srgbClr val="FF0000"/>
              </a:solidFill>
              <a:effectLst/>
              <a:ea typeface="ＭＳ Ｐゴシック" panose="020B0600070205080204" pitchFamily="50" charset="-128"/>
              <a:cs typeface="Times New Roman" panose="02020603050405020304" pitchFamily="18" charset="0"/>
            </a:rPr>
            <a:t>【A】</a:t>
          </a:r>
          <a:r>
            <a:rPr lang="ja-JP" sz="950" u="none" kern="100">
              <a:solidFill>
                <a:srgbClr val="FF0000"/>
              </a:solidFill>
              <a:effectLst/>
              <a:ea typeface="ＭＳ Ｐゴシック" panose="020B0600070205080204" pitchFamily="50" charset="-128"/>
              <a:cs typeface="Times New Roman" panose="02020603050405020304" pitchFamily="18" charset="0"/>
            </a:rPr>
            <a:t>共済証紙</a:t>
          </a:r>
          <a:r>
            <a:rPr lang="ja-JP" altLang="en-US" sz="950" u="none" kern="100">
              <a:solidFill>
                <a:srgbClr val="FF0000"/>
              </a:solidFill>
              <a:effectLst/>
              <a:ea typeface="ＭＳ Ｐゴシック" panose="020B0600070205080204" pitchFamily="50" charset="-128"/>
              <a:cs typeface="Times New Roman" panose="02020603050405020304" pitchFamily="18" charset="0"/>
            </a:rPr>
            <a:t>または退職金ポイント購入の</a:t>
          </a:r>
          <a:r>
            <a:rPr lang="ja-JP" sz="950" u="none" kern="100">
              <a:solidFill>
                <a:srgbClr val="FF0000"/>
              </a:solidFill>
              <a:effectLst/>
              <a:ea typeface="ＭＳ Ｐゴシック" panose="020B0600070205080204" pitchFamily="50" charset="-128"/>
              <a:cs typeface="Times New Roman" panose="02020603050405020304" pitchFamily="18" charset="0"/>
            </a:rPr>
            <a:t>参考値</a:t>
          </a:r>
          <a:endParaRPr lang="ja-JP" sz="950" u="none" kern="100">
            <a:effectLst/>
            <a:ea typeface="游明朝" panose="02020400000000000000" pitchFamily="18" charset="-128"/>
            <a:cs typeface="Times New Roman" panose="02020603050405020304" pitchFamily="18"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lang="en-US" altLang="ja-JP" sz="950" u="none" kern="100">
              <a:solidFill>
                <a:srgbClr val="FF0000"/>
              </a:solidFill>
              <a:effectLst/>
              <a:ea typeface="ＭＳ Ｐゴシック" panose="020B0600070205080204" pitchFamily="50" charset="-128"/>
              <a:cs typeface="Times New Roman" panose="02020603050405020304" pitchFamily="18" charset="0"/>
            </a:rPr>
            <a:t>【A】</a:t>
          </a:r>
          <a:r>
            <a:rPr lang="ja-JP" sz="950" u="none" kern="100">
              <a:solidFill>
                <a:srgbClr val="FF0000"/>
              </a:solidFill>
              <a:effectLst/>
              <a:ea typeface="ＭＳ Ｐゴシック" panose="020B0600070205080204" pitchFamily="50" charset="-128"/>
              <a:cs typeface="Times New Roman" panose="02020603050405020304" pitchFamily="18" charset="0"/>
            </a:rPr>
            <a:t>÷</a:t>
          </a:r>
          <a:r>
            <a:rPr lang="en-US" sz="950" u="none" kern="100">
              <a:solidFill>
                <a:srgbClr val="FF0000"/>
              </a:solidFill>
              <a:effectLst/>
              <a:ea typeface="游明朝" panose="02020400000000000000" pitchFamily="18" charset="-128"/>
              <a:cs typeface="Times New Roman" panose="02020603050405020304" pitchFamily="18" charset="0"/>
            </a:rPr>
            <a:t>320</a:t>
          </a:r>
          <a:r>
            <a:rPr lang="ja-JP" sz="950" u="none" kern="100">
              <a:solidFill>
                <a:srgbClr val="FF0000"/>
              </a:solidFill>
              <a:effectLst/>
              <a:ea typeface="ＭＳ Ｐゴシック" panose="020B0600070205080204" pitchFamily="50" charset="-128"/>
              <a:cs typeface="Times New Roman" panose="02020603050405020304" pitchFamily="18" charset="0"/>
            </a:rPr>
            <a:t>（</a:t>
          </a:r>
          <a:r>
            <a:rPr lang="ja-JP" altLang="en-US" sz="950" u="none" kern="100">
              <a:solidFill>
                <a:srgbClr val="FF0000"/>
              </a:solidFill>
              <a:effectLst/>
              <a:ea typeface="ＭＳ Ｐゴシック" panose="020B0600070205080204" pitchFamily="50" charset="-128"/>
              <a:cs typeface="Times New Roman" panose="02020603050405020304" pitchFamily="18" charset="0"/>
            </a:rPr>
            <a:t>掛金日額</a:t>
          </a:r>
          <a:r>
            <a:rPr lang="ja-JP" sz="950" u="none" kern="100">
              <a:solidFill>
                <a:srgbClr val="FF0000"/>
              </a:solidFill>
              <a:effectLst/>
              <a:ea typeface="ＭＳ Ｐゴシック" panose="020B0600070205080204" pitchFamily="50" charset="-128"/>
              <a:cs typeface="Times New Roman" panose="02020603050405020304" pitchFamily="18" charset="0"/>
            </a:rPr>
            <a:t>）＝</a:t>
          </a:r>
          <a:r>
            <a:rPr lang="en-US" altLang="ja-JP" sz="950" u="none" kern="100">
              <a:solidFill>
                <a:srgbClr val="FF0000"/>
              </a:solidFill>
              <a:effectLst/>
              <a:ea typeface="ＭＳ Ｐゴシック" panose="020B0600070205080204" pitchFamily="50" charset="-128"/>
              <a:cs typeface="Times New Roman" panose="02020603050405020304" pitchFamily="18" charset="0"/>
            </a:rPr>
            <a:t>【B】</a:t>
          </a:r>
          <a:r>
            <a:rPr lang="ja-JP" altLang="en-US" sz="950" u="none" kern="100">
              <a:solidFill>
                <a:srgbClr val="FF0000"/>
              </a:solidFill>
              <a:effectLst/>
              <a:ea typeface="ＭＳ Ｐゴシック" panose="020B0600070205080204" pitchFamily="50" charset="-128"/>
              <a:cs typeface="Times New Roman" panose="02020603050405020304" pitchFamily="18" charset="0"/>
            </a:rPr>
            <a:t>共済</a:t>
          </a:r>
          <a:r>
            <a:rPr lang="ja-JP" sz="950" u="none" kern="100">
              <a:solidFill>
                <a:srgbClr val="FF0000"/>
              </a:solidFill>
              <a:effectLst/>
              <a:ea typeface="ＭＳ Ｐゴシック" panose="020B0600070205080204" pitchFamily="50" charset="-128"/>
              <a:cs typeface="Times New Roman" panose="02020603050405020304" pitchFamily="18" charset="0"/>
            </a:rPr>
            <a:t>証紙</a:t>
          </a:r>
          <a:r>
            <a:rPr lang="ja-JP" altLang="en-US" sz="950" u="none" kern="100">
              <a:solidFill>
                <a:srgbClr val="FF0000"/>
              </a:solidFill>
              <a:effectLst/>
              <a:ea typeface="ＭＳ Ｐゴシック" panose="020B0600070205080204" pitchFamily="50" charset="-128"/>
              <a:cs typeface="Times New Roman" panose="02020603050405020304" pitchFamily="18" charset="0"/>
            </a:rPr>
            <a:t>・退職金ポイント必要数（日分）（</a:t>
          </a:r>
          <a:r>
            <a:rPr lang="en-US" altLang="ja-JP" sz="950" kern="100">
              <a:solidFill>
                <a:srgbClr val="FF0000"/>
              </a:solidFill>
              <a:effectLst/>
              <a:ea typeface="ＭＳ Ｐゴシック" panose="020B0600070205080204" pitchFamily="50" charset="-128"/>
              <a:cs typeface="Times New Roman" panose="02020603050405020304" pitchFamily="18" charset="0"/>
            </a:rPr>
            <a:t>※</a:t>
          </a:r>
          <a:r>
            <a:rPr lang="ja-JP" sz="950" kern="100">
              <a:solidFill>
                <a:srgbClr val="FF0000"/>
              </a:solidFill>
              <a:effectLst/>
              <a:ea typeface="ＭＳ Ｐゴシック" panose="020B0600070205080204" pitchFamily="50" charset="-128"/>
              <a:cs typeface="Times New Roman" panose="02020603050405020304" pitchFamily="18" charset="0"/>
            </a:rPr>
            <a:t>小数点以下切り上げ）</a:t>
          </a:r>
          <a:endParaRPr lang="en-US" altLang="ja-JP" sz="950" kern="100">
            <a:solidFill>
              <a:schemeClr val="lt1"/>
            </a:solidFill>
            <a:effectLst/>
            <a:ea typeface="游明朝" panose="02020400000000000000" pitchFamily="18" charset="-128"/>
            <a:cs typeface="Times New Roman" panose="02020603050405020304" pitchFamily="18"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lang="en-US" altLang="ja-JP" sz="950" kern="100">
              <a:solidFill>
                <a:srgbClr val="FF0000"/>
              </a:solidFill>
              <a:effectLst/>
              <a:ea typeface="ＭＳ Ｐゴシック" panose="020B0600070205080204" pitchFamily="50" charset="-128"/>
              <a:cs typeface="Times New Roman" panose="02020603050405020304" pitchFamily="18" charset="0"/>
            </a:rPr>
            <a:t>【B】</a:t>
          </a:r>
          <a:r>
            <a:rPr lang="ja-JP" sz="950" kern="100">
              <a:solidFill>
                <a:srgbClr val="FF0000"/>
              </a:solidFill>
              <a:effectLst/>
              <a:ea typeface="ＭＳ Ｐゴシック" panose="020B0600070205080204" pitchFamily="50" charset="-128"/>
              <a:cs typeface="Times New Roman" panose="02020603050405020304" pitchFamily="18" charset="0"/>
            </a:rPr>
            <a:t>×</a:t>
          </a:r>
          <a:r>
            <a:rPr lang="en-US" sz="950" kern="100">
              <a:solidFill>
                <a:srgbClr val="FF0000"/>
              </a:solidFill>
              <a:effectLst/>
              <a:ea typeface="游明朝" panose="02020400000000000000" pitchFamily="18" charset="-128"/>
              <a:cs typeface="Times New Roman" panose="02020603050405020304" pitchFamily="18" charset="0"/>
            </a:rPr>
            <a:t>320</a:t>
          </a:r>
          <a:r>
            <a:rPr lang="ja-JP" sz="950" kern="100">
              <a:solidFill>
                <a:srgbClr val="FF0000"/>
              </a:solidFill>
              <a:effectLst/>
              <a:ea typeface="ＭＳ Ｐゴシック" panose="020B0600070205080204" pitchFamily="50" charset="-128"/>
              <a:cs typeface="Times New Roman" panose="02020603050405020304" pitchFamily="18" charset="0"/>
            </a:rPr>
            <a:t>（</a:t>
          </a:r>
          <a:r>
            <a:rPr lang="ja-JP" altLang="en-US" sz="950" kern="100">
              <a:solidFill>
                <a:srgbClr val="FF0000"/>
              </a:solidFill>
              <a:effectLst/>
              <a:ea typeface="ＭＳ Ｐゴシック" panose="020B0600070205080204" pitchFamily="50" charset="-128"/>
              <a:cs typeface="Times New Roman" panose="02020603050405020304" pitchFamily="18" charset="0"/>
            </a:rPr>
            <a:t>掛金日額</a:t>
          </a:r>
          <a:r>
            <a:rPr lang="ja-JP" sz="950" kern="100">
              <a:solidFill>
                <a:srgbClr val="FF0000"/>
              </a:solidFill>
              <a:effectLst/>
              <a:ea typeface="ＭＳ Ｐゴシック" panose="020B0600070205080204" pitchFamily="50" charset="-128"/>
              <a:cs typeface="Times New Roman" panose="02020603050405020304" pitchFamily="18" charset="0"/>
            </a:rPr>
            <a:t>）＝</a:t>
          </a:r>
          <a:r>
            <a:rPr lang="ja-JP" altLang="en-US" sz="950" u="sng" kern="100">
              <a:solidFill>
                <a:srgbClr val="FF0000"/>
              </a:solidFill>
              <a:effectLst/>
              <a:ea typeface="ＭＳ Ｐゴシック" panose="020B0600070205080204" pitchFamily="50" charset="-128"/>
              <a:cs typeface="Times New Roman" panose="02020603050405020304" pitchFamily="18" charset="0"/>
            </a:rPr>
            <a:t>共済</a:t>
          </a:r>
          <a:r>
            <a:rPr lang="ja-JP" sz="950" u="sng" kern="100">
              <a:solidFill>
                <a:srgbClr val="FF0000"/>
              </a:solidFill>
              <a:effectLst/>
              <a:ea typeface="ＭＳ Ｐゴシック" panose="020B0600070205080204" pitchFamily="50" charset="-128"/>
              <a:cs typeface="Times New Roman" panose="02020603050405020304" pitchFamily="18" charset="0"/>
            </a:rPr>
            <a:t>証紙</a:t>
          </a:r>
          <a:r>
            <a:rPr lang="ja-JP" altLang="en-US" sz="950" u="sng" kern="100">
              <a:solidFill>
                <a:srgbClr val="FF0000"/>
              </a:solidFill>
              <a:effectLst/>
              <a:ea typeface="ＭＳ Ｐゴシック" panose="020B0600070205080204" pitchFamily="50" charset="-128"/>
              <a:cs typeface="Times New Roman" panose="02020603050405020304" pitchFamily="18" charset="0"/>
            </a:rPr>
            <a:t>・退職金ポイント</a:t>
          </a:r>
          <a:r>
            <a:rPr lang="ja-JP" sz="950" u="sng" kern="100">
              <a:solidFill>
                <a:srgbClr val="FF0000"/>
              </a:solidFill>
              <a:effectLst/>
              <a:ea typeface="ＭＳ Ｐゴシック" panose="020B0600070205080204" pitchFamily="50" charset="-128"/>
              <a:cs typeface="Times New Roman" panose="02020603050405020304" pitchFamily="18" charset="0"/>
            </a:rPr>
            <a:t>購入額</a:t>
          </a:r>
          <a:r>
            <a:rPr lang="ja-JP" sz="950" kern="100">
              <a:solidFill>
                <a:srgbClr val="FF0000"/>
              </a:solidFill>
              <a:effectLst/>
              <a:ea typeface="ＭＳ Ｐゴシック" panose="020B0600070205080204" pitchFamily="50" charset="-128"/>
              <a:cs typeface="Times New Roman" panose="02020603050405020304" pitchFamily="18" charset="0"/>
            </a:rPr>
            <a:t>となります。</a:t>
          </a:r>
          <a:endParaRPr kumimoji="1" lang="en-US" altLang="ja-JP" sz="950">
            <a:solidFill>
              <a:srgbClr val="FF0000"/>
            </a:solidFill>
            <a:effectLst/>
            <a:latin typeface="+mn-ea"/>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950">
              <a:solidFill>
                <a:srgbClr val="FF0000"/>
              </a:solidFill>
              <a:effectLst/>
              <a:latin typeface="+mn-ea"/>
              <a:ea typeface="+mn-ea"/>
              <a:cs typeface="+mn-cs"/>
            </a:rPr>
            <a:t>※</a:t>
          </a:r>
          <a:r>
            <a:rPr kumimoji="1" lang="ja-JP" altLang="ja-JP" sz="950">
              <a:solidFill>
                <a:srgbClr val="FF0000"/>
              </a:solidFill>
              <a:effectLst/>
              <a:latin typeface="+mn-ea"/>
              <a:ea typeface="+mn-ea"/>
              <a:cs typeface="+mn-cs"/>
            </a:rPr>
            <a:t>退職金ポイントは</a:t>
          </a:r>
          <a:r>
            <a:rPr kumimoji="1" lang="en-US" altLang="ja-JP" sz="950">
              <a:solidFill>
                <a:srgbClr val="FF0000"/>
              </a:solidFill>
              <a:effectLst/>
              <a:latin typeface="+mn-ea"/>
              <a:ea typeface="+mn-ea"/>
              <a:cs typeface="+mn-cs"/>
            </a:rPr>
            <a:t>1</a:t>
          </a:r>
          <a:r>
            <a:rPr kumimoji="1" lang="ja-JP" altLang="ja-JP" sz="950">
              <a:solidFill>
                <a:srgbClr val="FF0000"/>
              </a:solidFill>
              <a:effectLst/>
              <a:latin typeface="+mn-ea"/>
              <a:ea typeface="+mn-ea"/>
              <a:cs typeface="+mn-cs"/>
            </a:rPr>
            <a:t>ポイント</a:t>
          </a:r>
          <a:r>
            <a:rPr kumimoji="1" lang="en-US" altLang="ja-JP" sz="950">
              <a:solidFill>
                <a:srgbClr val="FF0000"/>
              </a:solidFill>
              <a:effectLst/>
              <a:latin typeface="+mn-ea"/>
              <a:ea typeface="+mn-ea"/>
              <a:cs typeface="+mn-cs"/>
            </a:rPr>
            <a:t>1</a:t>
          </a:r>
          <a:r>
            <a:rPr kumimoji="1" lang="ja-JP" altLang="ja-JP" sz="950">
              <a:solidFill>
                <a:srgbClr val="FF0000"/>
              </a:solidFill>
              <a:effectLst/>
              <a:latin typeface="+mn-ea"/>
              <a:ea typeface="+mn-ea"/>
              <a:cs typeface="+mn-cs"/>
            </a:rPr>
            <a:t>円とし、</a:t>
          </a:r>
          <a:r>
            <a:rPr kumimoji="1" lang="en-US" altLang="ja-JP" sz="950">
              <a:solidFill>
                <a:srgbClr val="FF0000"/>
              </a:solidFill>
              <a:effectLst/>
              <a:latin typeface="+mn-ea"/>
              <a:ea typeface="+mn-ea"/>
              <a:cs typeface="+mn-cs"/>
            </a:rPr>
            <a:t>10</a:t>
          </a:r>
          <a:r>
            <a:rPr kumimoji="1" lang="ja-JP" altLang="ja-JP" sz="950">
              <a:solidFill>
                <a:srgbClr val="FF0000"/>
              </a:solidFill>
              <a:effectLst/>
              <a:latin typeface="+mn-ea"/>
              <a:ea typeface="+mn-ea"/>
              <a:cs typeface="+mn-cs"/>
            </a:rPr>
            <a:t>円単位で購入ができ</a:t>
          </a:r>
          <a:r>
            <a:rPr kumimoji="1" lang="ja-JP" altLang="en-US" sz="950">
              <a:solidFill>
                <a:srgbClr val="FF0000"/>
              </a:solidFill>
              <a:effectLst/>
              <a:latin typeface="+mn-ea"/>
              <a:ea typeface="+mn-ea"/>
              <a:cs typeface="+mn-cs"/>
            </a:rPr>
            <a:t>ますが、</a:t>
          </a:r>
          <a:r>
            <a:rPr kumimoji="1" lang="ja-JP" altLang="ja-JP" sz="950">
              <a:solidFill>
                <a:srgbClr val="FF0000"/>
              </a:solidFill>
              <a:effectLst/>
              <a:latin typeface="+mn-ea"/>
              <a:ea typeface="+mn-ea"/>
              <a:cs typeface="+mn-cs"/>
            </a:rPr>
            <a:t>最低購入額は</a:t>
          </a:r>
          <a:r>
            <a:rPr kumimoji="1" lang="en-US" altLang="ja-JP" sz="950">
              <a:solidFill>
                <a:srgbClr val="FF0000"/>
              </a:solidFill>
              <a:effectLst/>
              <a:latin typeface="+mn-ea"/>
              <a:ea typeface="+mn-ea"/>
              <a:cs typeface="+mn-cs"/>
            </a:rPr>
            <a:t>3,000</a:t>
          </a:r>
          <a:r>
            <a:rPr kumimoji="1" lang="ja-JP" altLang="ja-JP" sz="950">
              <a:solidFill>
                <a:srgbClr val="FF0000"/>
              </a:solidFill>
              <a:effectLst/>
              <a:latin typeface="+mn-ea"/>
              <a:ea typeface="+mn-ea"/>
              <a:cs typeface="+mn-cs"/>
            </a:rPr>
            <a:t>円から</a:t>
          </a:r>
          <a:r>
            <a:rPr kumimoji="1" lang="ja-JP" altLang="en-US" sz="950">
              <a:solidFill>
                <a:srgbClr val="FF0000"/>
              </a:solidFill>
              <a:effectLst/>
              <a:latin typeface="+mn-ea"/>
              <a:ea typeface="+mn-ea"/>
              <a:cs typeface="+mn-cs"/>
            </a:rPr>
            <a:t>と</a:t>
          </a:r>
          <a:r>
            <a:rPr kumimoji="1" lang="ja-JP" altLang="ja-JP" sz="950">
              <a:solidFill>
                <a:srgbClr val="FF0000"/>
              </a:solidFill>
              <a:effectLst/>
              <a:latin typeface="+mn-ea"/>
              <a:ea typeface="+mn-ea"/>
              <a:cs typeface="+mn-cs"/>
            </a:rPr>
            <a:t>なり</a:t>
          </a:r>
          <a:r>
            <a:rPr kumimoji="1" lang="ja-JP" altLang="en-US" sz="950">
              <a:solidFill>
                <a:srgbClr val="FF0000"/>
              </a:solidFill>
              <a:effectLst/>
              <a:latin typeface="+mn-ea"/>
              <a:ea typeface="+mn-ea"/>
              <a:cs typeface="+mn-cs"/>
            </a:rPr>
            <a:t>ます。</a:t>
          </a:r>
          <a:endParaRPr kumimoji="1" lang="en-US" altLang="ja-JP" sz="950">
            <a:solidFill>
              <a:srgbClr val="FF0000"/>
            </a:solidFill>
            <a:effectLst/>
            <a:latin typeface="+mn-ea"/>
            <a:ea typeface="+mn-ea"/>
            <a:cs typeface="+mn-cs"/>
          </a:endParaRPr>
        </a:p>
      </xdr:txBody>
    </xdr:sp>
    <xdr:clientData/>
  </xdr:twoCellAnchor>
  <xdr:twoCellAnchor>
    <xdr:from>
      <xdr:col>7</xdr:col>
      <xdr:colOff>801686</xdr:colOff>
      <xdr:row>8</xdr:row>
      <xdr:rowOff>222250</xdr:rowOff>
    </xdr:from>
    <xdr:to>
      <xdr:col>14</xdr:col>
      <xdr:colOff>261934</xdr:colOff>
      <xdr:row>11</xdr:row>
      <xdr:rowOff>95249</xdr:rowOff>
    </xdr:to>
    <xdr:sp macro="" textlink="">
      <xdr:nvSpPr>
        <xdr:cNvPr id="8" name="角丸四角形吹き出し 7"/>
        <xdr:cNvSpPr/>
      </xdr:nvSpPr>
      <xdr:spPr>
        <a:xfrm>
          <a:off x="5621336" y="1965325"/>
          <a:ext cx="6194423" cy="882649"/>
        </a:xfrm>
        <a:prstGeom prst="wedgeRoundRectCallout">
          <a:avLst>
            <a:gd name="adj1" fmla="val 37396"/>
            <a:gd name="adj2" fmla="val -18609"/>
            <a:gd name="adj3" fmla="val 16667"/>
          </a:avLst>
        </a:prstGeom>
        <a:noFill/>
        <a:ln>
          <a:noFill/>
        </a:ln>
      </xdr:spPr>
      <xdr:style>
        <a:lnRef idx="2">
          <a:schemeClr val="accent6"/>
        </a:lnRef>
        <a:fillRef idx="1">
          <a:schemeClr val="lt1"/>
        </a:fillRef>
        <a:effectRef idx="0">
          <a:schemeClr val="accent6"/>
        </a:effectRef>
        <a:fontRef idx="minor">
          <a:schemeClr val="dk1"/>
        </a:fontRef>
      </xdr:style>
      <xdr:txBody>
        <a:bodyPr vertOverflow="clip" rtlCol="0" anchor="ctr"/>
        <a:lstStyle/>
        <a:p>
          <a:pPr algn="l"/>
          <a:endParaRPr kumimoji="1" lang="en-US" altLang="ja-JP" sz="1200">
            <a:solidFill>
              <a:srgbClr val="002060"/>
            </a:solidFill>
            <a:latin typeface="HGP創英角ﾎﾟｯﾌﾟ体" pitchFamily="50" charset="-128"/>
            <a:ea typeface="ＤＨＰ平成ゴシックW5" pitchFamily="2"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Z129"/>
  <sheetViews>
    <sheetView tabSelected="1" view="pageBreakPreview" zoomScale="85" zoomScaleNormal="115" zoomScaleSheetLayoutView="85" workbookViewId="0">
      <selection activeCell="G4" sqref="G4:T4"/>
    </sheetView>
  </sheetViews>
  <sheetFormatPr defaultRowHeight="13.5"/>
  <cols>
    <col min="1" max="1" width="5" style="3" customWidth="1"/>
    <col min="2" max="2" width="2.625" style="3" customWidth="1"/>
    <col min="3" max="3" width="0.875" style="3" customWidth="1"/>
    <col min="4" max="4" width="9" style="3"/>
    <col min="5" max="5" width="7.625" style="3" customWidth="1"/>
    <col min="6" max="6" width="14.125" style="3" customWidth="1"/>
    <col min="7" max="7" width="4.125" style="3" customWidth="1"/>
    <col min="8" max="8" width="3.625" style="3" customWidth="1"/>
    <col min="9" max="9" width="6.625" style="3" customWidth="1"/>
    <col min="10" max="10" width="5.25" style="3" customWidth="1"/>
    <col min="11" max="11" width="4.75" style="3" customWidth="1"/>
    <col min="12" max="12" width="2.5" style="3" customWidth="1"/>
    <col min="13" max="13" width="3.375" style="3" customWidth="1"/>
    <col min="14" max="14" width="6" style="3" customWidth="1"/>
    <col min="15" max="15" width="7.75" style="3" customWidth="1"/>
    <col min="16" max="16" width="4" style="3" customWidth="1"/>
    <col min="17" max="17" width="5.125" style="3" customWidth="1"/>
    <col min="18" max="18" width="6.75" style="3" customWidth="1"/>
    <col min="19" max="19" width="1.625" style="3" customWidth="1"/>
    <col min="20" max="20" width="4.375" style="3" customWidth="1"/>
    <col min="21" max="21" width="3.875" style="3" customWidth="1"/>
    <col min="22" max="16384" width="9" style="3"/>
  </cols>
  <sheetData>
    <row r="1" spans="1:26">
      <c r="A1" s="1" t="s">
        <v>34</v>
      </c>
      <c r="B1" s="1"/>
      <c r="C1" s="1"/>
      <c r="D1" s="1"/>
      <c r="E1" s="1"/>
      <c r="F1" s="1"/>
      <c r="G1" s="1"/>
      <c r="H1" s="1"/>
      <c r="I1" s="1"/>
      <c r="J1" s="1"/>
      <c r="K1" s="1"/>
      <c r="L1" s="1"/>
      <c r="M1" s="1"/>
      <c r="N1" s="1"/>
      <c r="O1" s="1"/>
      <c r="P1" s="1"/>
      <c r="Q1" s="1"/>
      <c r="R1" s="1"/>
      <c r="S1" s="1"/>
      <c r="T1" s="1"/>
      <c r="U1" s="1"/>
      <c r="V1" s="1"/>
      <c r="W1" s="1"/>
      <c r="X1" s="2"/>
      <c r="Y1" s="2"/>
      <c r="Z1" s="2"/>
    </row>
    <row r="2" spans="1:26">
      <c r="A2" s="1"/>
      <c r="B2" s="1"/>
      <c r="C2" s="1"/>
      <c r="D2" s="1"/>
      <c r="E2" s="1"/>
      <c r="F2" s="1"/>
      <c r="G2" s="1"/>
      <c r="H2" s="1"/>
      <c r="I2" s="1"/>
      <c r="J2" s="1"/>
      <c r="K2" s="1"/>
      <c r="L2" s="1"/>
      <c r="M2" s="1"/>
      <c r="N2" s="1"/>
      <c r="O2" s="1"/>
      <c r="P2" s="1"/>
      <c r="Q2" s="1"/>
      <c r="R2" s="1"/>
      <c r="S2" s="1"/>
      <c r="T2" s="1"/>
      <c r="U2" s="1"/>
      <c r="V2" s="2"/>
      <c r="W2" s="2"/>
      <c r="X2" s="2"/>
      <c r="Y2" s="2"/>
      <c r="Z2" s="2"/>
    </row>
    <row r="3" spans="1:26" ht="20.100000000000001" customHeight="1">
      <c r="A3" s="1"/>
      <c r="B3" s="98" t="s">
        <v>1</v>
      </c>
      <c r="C3" s="98"/>
      <c r="D3" s="98"/>
      <c r="E3" s="147" t="s">
        <v>73</v>
      </c>
      <c r="F3" s="147"/>
      <c r="G3" s="147"/>
      <c r="H3" s="147"/>
      <c r="I3" s="147"/>
      <c r="J3" s="4" t="s">
        <v>26</v>
      </c>
      <c r="K3" s="1"/>
      <c r="L3" s="1"/>
      <c r="M3" s="1"/>
      <c r="N3" s="1"/>
      <c r="O3" s="1"/>
      <c r="P3" s="1"/>
      <c r="Q3" s="1"/>
      <c r="R3" s="1"/>
      <c r="S3" s="1"/>
      <c r="T3" s="1"/>
      <c r="U3" s="1"/>
      <c r="V3" s="2"/>
      <c r="W3" s="2"/>
      <c r="X3" s="2"/>
      <c r="Y3" s="2"/>
      <c r="Z3" s="2"/>
    </row>
    <row r="4" spans="1:26" ht="20.100000000000001" customHeight="1">
      <c r="A4" s="1"/>
      <c r="B4" s="99" t="s">
        <v>0</v>
      </c>
      <c r="C4" s="99"/>
      <c r="D4" s="99"/>
      <c r="E4" s="99"/>
      <c r="F4" s="99"/>
      <c r="G4" s="100"/>
      <c r="H4" s="100"/>
      <c r="I4" s="100"/>
      <c r="J4" s="100"/>
      <c r="K4" s="100"/>
      <c r="L4" s="100"/>
      <c r="M4" s="100"/>
      <c r="N4" s="100"/>
      <c r="O4" s="100"/>
      <c r="P4" s="100"/>
      <c r="Q4" s="100"/>
      <c r="R4" s="100"/>
      <c r="S4" s="100"/>
      <c r="T4" s="100"/>
      <c r="U4" s="1"/>
      <c r="V4" s="2"/>
      <c r="W4" s="2"/>
      <c r="X4" s="2"/>
      <c r="Y4" s="2"/>
      <c r="Z4" s="2"/>
    </row>
    <row r="5" spans="1:26" ht="3.95" customHeight="1">
      <c r="A5" s="1"/>
      <c r="B5" s="1"/>
      <c r="C5" s="1"/>
      <c r="D5" s="1"/>
      <c r="E5" s="1"/>
      <c r="F5" s="1"/>
      <c r="G5" s="1"/>
      <c r="H5" s="1"/>
      <c r="I5" s="1"/>
      <c r="J5" s="1"/>
      <c r="K5" s="1"/>
      <c r="L5" s="1"/>
      <c r="M5" s="1"/>
      <c r="N5" s="1"/>
      <c r="O5" s="1"/>
      <c r="P5" s="1"/>
      <c r="Q5" s="1"/>
      <c r="R5" s="1"/>
      <c r="S5" s="1"/>
      <c r="T5" s="1"/>
      <c r="U5" s="1"/>
      <c r="V5" s="2"/>
      <c r="W5" s="2"/>
      <c r="X5" s="2"/>
      <c r="Y5" s="2"/>
      <c r="Z5" s="2"/>
    </row>
    <row r="6" spans="1:26" ht="20.100000000000001" customHeight="1">
      <c r="A6" s="1"/>
      <c r="B6" s="101" t="s">
        <v>2</v>
      </c>
      <c r="C6" s="102"/>
      <c r="D6" s="102"/>
      <c r="E6" s="102"/>
      <c r="F6" s="102"/>
      <c r="G6" s="103"/>
      <c r="H6" s="103"/>
      <c r="I6" s="103"/>
      <c r="J6" s="103"/>
      <c r="K6" s="104"/>
      <c r="L6" s="1"/>
      <c r="M6" s="105" t="s">
        <v>13</v>
      </c>
      <c r="N6" s="106"/>
      <c r="O6" s="107"/>
      <c r="P6" s="107"/>
      <c r="Q6" s="107"/>
      <c r="R6" s="5" t="s">
        <v>11</v>
      </c>
      <c r="S6" s="6"/>
      <c r="T6" s="1"/>
      <c r="U6" s="1"/>
      <c r="V6" s="2"/>
      <c r="W6" s="2"/>
      <c r="X6" s="2"/>
      <c r="Y6" s="2"/>
      <c r="Z6" s="2"/>
    </row>
    <row r="7" spans="1:26" ht="3" customHeight="1">
      <c r="A7" s="1"/>
      <c r="B7" s="1"/>
      <c r="C7" s="1"/>
      <c r="D7" s="1"/>
      <c r="E7" s="1"/>
      <c r="F7" s="1"/>
      <c r="G7" s="1"/>
      <c r="H7" s="1"/>
      <c r="I7" s="1"/>
      <c r="J7" s="1"/>
      <c r="K7" s="1"/>
      <c r="L7" s="1"/>
      <c r="M7" s="1"/>
      <c r="N7" s="1"/>
      <c r="O7" s="1"/>
      <c r="P7" s="1"/>
      <c r="Q7" s="1"/>
      <c r="R7" s="1"/>
      <c r="S7" s="1"/>
      <c r="T7" s="1"/>
      <c r="U7" s="1"/>
      <c r="V7" s="2"/>
      <c r="W7" s="2"/>
      <c r="X7" s="2"/>
      <c r="Y7" s="2"/>
      <c r="Z7" s="2"/>
    </row>
    <row r="8" spans="1:26" ht="23.1" customHeight="1">
      <c r="A8" s="1"/>
      <c r="B8" s="1"/>
      <c r="C8" s="1"/>
      <c r="D8" s="1"/>
      <c r="E8" s="1"/>
      <c r="F8" s="1" t="s">
        <v>28</v>
      </c>
      <c r="G8" s="7"/>
      <c r="H8" s="7"/>
      <c r="I8" s="7"/>
      <c r="J8" s="7"/>
      <c r="K8" s="7"/>
      <c r="L8" s="7"/>
      <c r="M8" s="7"/>
      <c r="N8" s="7"/>
      <c r="O8" s="7"/>
      <c r="P8" s="7"/>
      <c r="Q8" s="7"/>
      <c r="R8" s="7"/>
      <c r="S8" s="1"/>
      <c r="T8" s="1"/>
      <c r="U8" s="1"/>
      <c r="V8" s="2"/>
      <c r="W8" s="2"/>
      <c r="X8" s="2"/>
      <c r="Y8" s="2"/>
      <c r="Z8" s="2"/>
    </row>
    <row r="9" spans="1:26" ht="3" customHeight="1">
      <c r="A9" s="1"/>
      <c r="B9" s="1"/>
      <c r="C9" s="1"/>
      <c r="D9" s="1"/>
      <c r="E9" s="1"/>
      <c r="F9" s="1"/>
      <c r="G9" s="1"/>
      <c r="H9" s="1"/>
      <c r="I9" s="1"/>
      <c r="J9" s="1"/>
      <c r="K9" s="1"/>
      <c r="L9" s="1"/>
      <c r="M9" s="1"/>
      <c r="N9" s="1"/>
      <c r="O9" s="1"/>
      <c r="P9" s="1"/>
      <c r="Q9" s="1"/>
      <c r="R9" s="1"/>
      <c r="S9" s="1"/>
      <c r="T9" s="1"/>
      <c r="U9" s="1"/>
      <c r="V9" s="2"/>
      <c r="W9" s="2"/>
      <c r="X9" s="2"/>
      <c r="Y9" s="2"/>
      <c r="Z9" s="2"/>
    </row>
    <row r="10" spans="1:26" ht="23.1" customHeight="1">
      <c r="A10" s="1"/>
      <c r="B10" s="1"/>
      <c r="C10" s="1"/>
      <c r="D10" s="1"/>
      <c r="E10" s="1"/>
      <c r="F10" s="1" t="s">
        <v>27</v>
      </c>
      <c r="G10" s="108"/>
      <c r="H10" s="108"/>
      <c r="I10" s="108"/>
      <c r="J10" s="108"/>
      <c r="K10" s="108"/>
      <c r="L10" s="108"/>
      <c r="M10" s="108"/>
      <c r="N10" s="108"/>
      <c r="O10" s="108"/>
      <c r="P10" s="108"/>
      <c r="Q10" s="108"/>
      <c r="R10" s="108"/>
      <c r="S10" s="1"/>
      <c r="T10" s="1"/>
      <c r="U10" s="1"/>
      <c r="V10" s="2"/>
      <c r="W10" s="2"/>
      <c r="X10" s="2"/>
      <c r="Y10" s="2"/>
      <c r="Z10" s="2"/>
    </row>
    <row r="11" spans="1:26" ht="3" customHeight="1">
      <c r="A11" s="1"/>
      <c r="B11" s="1"/>
      <c r="C11" s="1"/>
      <c r="D11" s="1"/>
      <c r="E11" s="1"/>
      <c r="F11" s="1"/>
      <c r="G11" s="1"/>
      <c r="H11" s="1"/>
      <c r="I11" s="1"/>
      <c r="J11" s="1"/>
      <c r="K11" s="1"/>
      <c r="L11" s="1"/>
      <c r="M11" s="1"/>
      <c r="N11" s="1"/>
      <c r="O11" s="1"/>
      <c r="P11" s="1"/>
      <c r="Q11" s="1"/>
      <c r="R11" s="1"/>
      <c r="S11" s="1"/>
      <c r="T11" s="1"/>
      <c r="U11" s="1"/>
      <c r="V11" s="2"/>
      <c r="W11" s="2"/>
      <c r="X11" s="2"/>
      <c r="Y11" s="2"/>
      <c r="Z11" s="2"/>
    </row>
    <row r="12" spans="1:26" ht="23.1" customHeight="1">
      <c r="A12" s="1"/>
      <c r="B12" s="1"/>
      <c r="C12" s="1"/>
      <c r="D12" s="1"/>
      <c r="E12" s="1"/>
      <c r="F12" s="8" t="s">
        <v>33</v>
      </c>
      <c r="G12" s="100"/>
      <c r="H12" s="100"/>
      <c r="I12" s="100"/>
      <c r="J12" s="100"/>
      <c r="K12" s="100"/>
      <c r="L12" s="100"/>
      <c r="M12" s="100"/>
      <c r="N12" s="100"/>
      <c r="O12" s="100"/>
      <c r="P12" s="100"/>
      <c r="Q12" s="100"/>
      <c r="R12" s="100"/>
      <c r="S12" s="1"/>
      <c r="T12" s="1"/>
      <c r="U12" s="1"/>
      <c r="V12" s="2"/>
      <c r="W12" s="2"/>
      <c r="X12" s="2"/>
      <c r="Y12" s="2"/>
      <c r="Z12" s="2"/>
    </row>
    <row r="13" spans="1:26" ht="5.0999999999999996" customHeight="1">
      <c r="A13" s="1"/>
      <c r="B13" s="1"/>
      <c r="C13" s="1"/>
      <c r="D13" s="1"/>
      <c r="E13" s="1"/>
      <c r="F13" s="1"/>
      <c r="G13" s="1"/>
      <c r="H13" s="1"/>
      <c r="I13" s="1"/>
      <c r="J13" s="1"/>
      <c r="K13" s="1"/>
      <c r="L13" s="1"/>
      <c r="M13" s="1"/>
      <c r="N13" s="1"/>
      <c r="O13" s="1"/>
      <c r="P13" s="1"/>
      <c r="Q13" s="1"/>
      <c r="R13" s="1"/>
      <c r="S13" s="1"/>
      <c r="T13" s="1"/>
      <c r="U13" s="1"/>
      <c r="V13" s="2"/>
      <c r="W13" s="2"/>
      <c r="X13" s="2"/>
      <c r="Y13" s="2"/>
      <c r="Z13" s="2"/>
    </row>
    <row r="14" spans="1:26" ht="18" customHeight="1">
      <c r="A14" s="1"/>
      <c r="B14" s="1"/>
      <c r="C14" s="1"/>
      <c r="D14" s="1"/>
      <c r="E14" s="1"/>
      <c r="F14" s="9" t="s">
        <v>3</v>
      </c>
      <c r="G14" s="10"/>
      <c r="H14" s="10"/>
      <c r="I14" s="10"/>
      <c r="J14" s="10"/>
      <c r="K14" s="109"/>
      <c r="L14" s="109"/>
      <c r="M14" s="109"/>
      <c r="N14" s="109"/>
      <c r="O14" s="109"/>
      <c r="P14" s="109"/>
      <c r="Q14" s="109"/>
      <c r="R14" s="110"/>
      <c r="S14" s="1"/>
      <c r="T14" s="1"/>
      <c r="U14" s="1"/>
      <c r="V14" s="2"/>
      <c r="W14" s="2"/>
      <c r="X14" s="2"/>
      <c r="Y14" s="2"/>
      <c r="Z14" s="2"/>
    </row>
    <row r="15" spans="1:26" ht="3.95" customHeight="1">
      <c r="A15" s="1"/>
      <c r="B15" s="1"/>
      <c r="C15" s="1"/>
      <c r="D15" s="1"/>
      <c r="E15" s="1"/>
      <c r="F15" s="1"/>
      <c r="G15" s="1"/>
      <c r="H15" s="1"/>
      <c r="I15" s="1"/>
      <c r="J15" s="1"/>
      <c r="K15" s="1"/>
      <c r="L15" s="1"/>
      <c r="M15" s="1"/>
      <c r="N15" s="1"/>
      <c r="O15" s="1"/>
      <c r="P15" s="1"/>
      <c r="Q15" s="1"/>
      <c r="R15" s="1"/>
      <c r="S15" s="1"/>
      <c r="T15" s="1"/>
      <c r="U15" s="1"/>
      <c r="V15" s="2"/>
      <c r="W15" s="2"/>
      <c r="X15" s="2"/>
      <c r="Y15" s="2"/>
      <c r="Z15" s="2"/>
    </row>
    <row r="16" spans="1:26" ht="18" customHeight="1">
      <c r="A16" s="1"/>
      <c r="B16" s="1"/>
      <c r="C16" s="1"/>
      <c r="D16" s="1"/>
      <c r="E16" s="1"/>
      <c r="F16" s="9" t="s">
        <v>4</v>
      </c>
      <c r="G16" s="9"/>
      <c r="H16" s="10"/>
      <c r="I16" s="10"/>
      <c r="J16" s="10"/>
      <c r="K16" s="111"/>
      <c r="L16" s="111"/>
      <c r="M16" s="111"/>
      <c r="N16" s="111"/>
      <c r="O16" s="111"/>
      <c r="P16" s="111"/>
      <c r="Q16" s="111"/>
      <c r="R16" s="112"/>
      <c r="S16" s="1"/>
      <c r="T16" s="1"/>
      <c r="U16" s="1"/>
      <c r="V16" s="2"/>
      <c r="W16" s="2"/>
      <c r="X16" s="2"/>
      <c r="Y16" s="2"/>
      <c r="Z16" s="2"/>
    </row>
    <row r="17" spans="1:21" ht="3.95" customHeight="1">
      <c r="A17" s="1"/>
      <c r="B17" s="1"/>
      <c r="C17" s="1"/>
      <c r="D17" s="1"/>
      <c r="E17" s="1"/>
      <c r="F17" s="1"/>
      <c r="G17" s="1"/>
      <c r="H17" s="1"/>
      <c r="I17" s="1"/>
      <c r="J17" s="1"/>
      <c r="K17" s="1"/>
      <c r="L17" s="1"/>
      <c r="M17" s="1"/>
      <c r="N17" s="1"/>
      <c r="O17" s="1"/>
      <c r="P17" s="1"/>
      <c r="Q17" s="1"/>
      <c r="R17" s="1"/>
      <c r="S17" s="1"/>
      <c r="T17" s="1"/>
      <c r="U17" s="11"/>
    </row>
    <row r="18" spans="1:21" ht="18" customHeight="1">
      <c r="A18" s="1"/>
      <c r="B18" s="1"/>
      <c r="C18" s="1"/>
      <c r="D18" s="1"/>
      <c r="E18" s="1"/>
      <c r="F18" s="9" t="s">
        <v>5</v>
      </c>
      <c r="G18" s="10"/>
      <c r="H18" s="10"/>
      <c r="I18" s="10"/>
      <c r="J18" s="10"/>
      <c r="K18" s="113"/>
      <c r="L18" s="113"/>
      <c r="M18" s="113"/>
      <c r="N18" s="113"/>
      <c r="O18" s="113"/>
      <c r="P18" s="113"/>
      <c r="Q18" s="113"/>
      <c r="R18" s="12" t="s">
        <v>11</v>
      </c>
      <c r="S18" s="6"/>
      <c r="T18" s="1"/>
      <c r="U18" s="11"/>
    </row>
    <row r="19" spans="1:21" ht="3" customHeight="1">
      <c r="A19" s="1"/>
      <c r="B19" s="1"/>
      <c r="C19" s="1"/>
      <c r="D19" s="1"/>
      <c r="E19" s="1"/>
      <c r="F19" s="1"/>
      <c r="G19" s="1"/>
      <c r="H19" s="1"/>
      <c r="I19" s="1"/>
      <c r="J19" s="1"/>
      <c r="K19" s="1"/>
      <c r="L19" s="1"/>
      <c r="M19" s="1"/>
      <c r="N19" s="1"/>
      <c r="O19" s="1"/>
      <c r="P19" s="1"/>
      <c r="Q19" s="1"/>
      <c r="R19" s="1"/>
      <c r="S19" s="1"/>
      <c r="T19" s="1"/>
      <c r="U19" s="11"/>
    </row>
    <row r="20" spans="1:21" ht="30" customHeight="1">
      <c r="A20" s="1"/>
      <c r="B20" s="1"/>
      <c r="C20" s="1"/>
      <c r="D20" s="97" t="s">
        <v>32</v>
      </c>
      <c r="E20" s="97"/>
      <c r="F20" s="97"/>
      <c r="G20" s="97"/>
      <c r="H20" s="97"/>
      <c r="I20" s="97"/>
      <c r="J20" s="97"/>
      <c r="K20" s="97"/>
      <c r="L20" s="97"/>
      <c r="M20" s="97"/>
      <c r="N20" s="97"/>
      <c r="O20" s="97"/>
      <c r="P20" s="97"/>
      <c r="Q20" s="97"/>
      <c r="R20" s="97"/>
      <c r="S20" s="13"/>
      <c r="T20" s="1"/>
      <c r="U20" s="11"/>
    </row>
    <row r="21" spans="1:21" ht="2.1" customHeight="1">
      <c r="A21" s="1"/>
      <c r="B21" s="1"/>
      <c r="C21" s="1"/>
      <c r="D21" s="1"/>
      <c r="E21" s="1"/>
      <c r="F21" s="1"/>
      <c r="G21" s="1"/>
      <c r="H21" s="1"/>
      <c r="I21" s="1"/>
      <c r="J21" s="1"/>
      <c r="K21" s="1"/>
      <c r="L21" s="1"/>
      <c r="M21" s="1"/>
      <c r="N21" s="1"/>
      <c r="O21" s="1"/>
      <c r="P21" s="1"/>
      <c r="Q21" s="1"/>
      <c r="R21" s="1"/>
      <c r="S21" s="1"/>
      <c r="T21" s="1"/>
      <c r="U21" s="11"/>
    </row>
    <row r="22" spans="1:21" ht="375" customHeight="1">
      <c r="A22" s="1"/>
      <c r="B22" s="1"/>
      <c r="C22" s="1"/>
      <c r="D22" s="1"/>
      <c r="E22" s="1"/>
      <c r="F22" s="1"/>
      <c r="G22" s="1"/>
      <c r="H22" s="1"/>
      <c r="I22" s="1"/>
      <c r="J22" s="1"/>
      <c r="K22" s="1"/>
      <c r="L22" s="1"/>
      <c r="M22" s="1"/>
      <c r="N22" s="1"/>
      <c r="O22" s="1"/>
      <c r="P22" s="1"/>
      <c r="Q22" s="1"/>
      <c r="R22" s="1"/>
      <c r="S22" s="1"/>
      <c r="T22" s="14" t="s">
        <v>24</v>
      </c>
      <c r="U22" s="11"/>
    </row>
    <row r="23" spans="1:21" ht="18" customHeight="1">
      <c r="A23" s="1"/>
      <c r="B23" s="1" t="s">
        <v>35</v>
      </c>
      <c r="C23" s="1"/>
      <c r="D23" s="1"/>
      <c r="E23" s="1"/>
      <c r="F23" s="1"/>
      <c r="G23" s="1"/>
      <c r="H23" s="1"/>
      <c r="I23" s="1"/>
      <c r="J23" s="1"/>
      <c r="K23" s="1"/>
      <c r="L23" s="1"/>
      <c r="M23" s="1"/>
      <c r="N23" s="1"/>
      <c r="O23" s="1"/>
      <c r="P23" s="1"/>
      <c r="Q23" s="1"/>
      <c r="R23" s="1"/>
      <c r="S23" s="1"/>
      <c r="T23" s="1"/>
      <c r="U23" s="11"/>
    </row>
    <row r="24" spans="1:21" ht="6.95" customHeight="1">
      <c r="A24" s="1"/>
      <c r="B24" s="1"/>
      <c r="C24" s="1"/>
      <c r="D24" s="1"/>
      <c r="E24" s="1"/>
      <c r="F24" s="1"/>
      <c r="G24" s="1"/>
      <c r="H24" s="1"/>
      <c r="I24" s="1"/>
      <c r="J24" s="1"/>
      <c r="K24" s="1"/>
      <c r="L24" s="1"/>
      <c r="M24" s="1"/>
      <c r="N24" s="1"/>
      <c r="O24" s="1"/>
      <c r="P24" s="1"/>
      <c r="Q24" s="1"/>
      <c r="R24" s="1"/>
      <c r="S24" s="1"/>
      <c r="T24" s="1"/>
      <c r="U24" s="11"/>
    </row>
    <row r="25" spans="1:21" ht="18" customHeight="1">
      <c r="A25" s="1"/>
      <c r="B25" s="15"/>
      <c r="C25" s="1"/>
      <c r="D25" s="1" t="s">
        <v>6</v>
      </c>
      <c r="E25" s="1"/>
      <c r="F25" s="1"/>
      <c r="G25" s="1"/>
      <c r="H25" s="1"/>
      <c r="I25" s="1"/>
      <c r="J25" s="1"/>
      <c r="K25" s="1"/>
      <c r="L25" s="1"/>
      <c r="M25" s="1"/>
      <c r="N25" s="1"/>
      <c r="O25" s="1"/>
      <c r="P25" s="1"/>
      <c r="Q25" s="1"/>
      <c r="R25" s="1"/>
      <c r="S25" s="1"/>
      <c r="T25" s="1"/>
      <c r="U25" s="11"/>
    </row>
    <row r="26" spans="1:21" ht="6.75" customHeight="1">
      <c r="A26" s="1"/>
      <c r="B26" s="1"/>
      <c r="C26" s="1"/>
      <c r="D26" s="1"/>
      <c r="E26" s="1"/>
      <c r="F26" s="1"/>
      <c r="G26" s="1"/>
      <c r="H26" s="1"/>
      <c r="I26" s="1"/>
      <c r="J26" s="1"/>
      <c r="K26" s="1"/>
      <c r="L26" s="1"/>
      <c r="M26" s="1"/>
      <c r="N26" s="1"/>
      <c r="O26" s="1"/>
      <c r="P26" s="1"/>
      <c r="Q26" s="1"/>
      <c r="R26" s="1"/>
      <c r="S26" s="1"/>
      <c r="T26" s="1"/>
      <c r="U26" s="11"/>
    </row>
    <row r="27" spans="1:21" ht="18" customHeight="1">
      <c r="A27" s="1"/>
      <c r="B27" s="15"/>
      <c r="C27" s="1"/>
      <c r="D27" s="1" t="s">
        <v>7</v>
      </c>
      <c r="E27" s="1"/>
      <c r="F27" s="1"/>
      <c r="G27" s="1"/>
      <c r="H27" s="1"/>
      <c r="I27" s="1"/>
      <c r="J27" s="1"/>
      <c r="K27" s="1"/>
      <c r="L27" s="1"/>
      <c r="M27" s="1"/>
      <c r="N27" s="1"/>
      <c r="O27" s="1"/>
      <c r="P27" s="1"/>
      <c r="Q27" s="1"/>
      <c r="R27" s="1"/>
      <c r="S27" s="1"/>
      <c r="T27" s="1"/>
      <c r="U27" s="11"/>
    </row>
    <row r="28" spans="1:21">
      <c r="A28" s="1"/>
      <c r="B28" s="1"/>
      <c r="C28" s="1"/>
      <c r="D28" s="1"/>
      <c r="E28" s="1"/>
      <c r="F28" s="16" t="s">
        <v>8</v>
      </c>
      <c r="G28" s="17"/>
      <c r="H28" s="1"/>
      <c r="I28" s="81" t="s">
        <v>10</v>
      </c>
      <c r="J28" s="81"/>
      <c r="K28" s="1"/>
      <c r="L28" s="1"/>
      <c r="M28" s="1"/>
      <c r="N28" s="1"/>
      <c r="O28" s="1"/>
      <c r="P28" s="1"/>
      <c r="Q28" s="1"/>
      <c r="R28" s="1"/>
      <c r="S28" s="1"/>
      <c r="T28" s="1"/>
      <c r="U28" s="11"/>
    </row>
    <row r="29" spans="1:21" ht="33" customHeight="1">
      <c r="A29" s="1"/>
      <c r="B29" s="1"/>
      <c r="C29" s="1"/>
      <c r="D29" s="1"/>
      <c r="E29" s="1"/>
      <c r="F29" s="18"/>
      <c r="G29" s="19" t="s">
        <v>9</v>
      </c>
      <c r="H29" s="6" t="s">
        <v>22</v>
      </c>
      <c r="I29" s="82"/>
      <c r="J29" s="83"/>
      <c r="K29" s="20" t="s">
        <v>11</v>
      </c>
      <c r="L29" s="84" t="s">
        <v>23</v>
      </c>
      <c r="M29" s="85"/>
      <c r="N29" s="82" t="str">
        <f>IF(F29="","",F29*I29)</f>
        <v/>
      </c>
      <c r="O29" s="83"/>
      <c r="P29" s="20" t="s">
        <v>11</v>
      </c>
      <c r="Q29" s="1"/>
      <c r="R29" s="1"/>
      <c r="S29" s="1"/>
      <c r="T29" s="1"/>
      <c r="U29" s="11"/>
    </row>
    <row r="30" spans="1:21" ht="6.75" customHeight="1">
      <c r="A30" s="1"/>
      <c r="B30" s="1"/>
      <c r="C30" s="1"/>
      <c r="D30" s="1"/>
      <c r="E30" s="1"/>
      <c r="F30" s="1"/>
      <c r="G30" s="21"/>
      <c r="H30" s="6"/>
      <c r="I30" s="1"/>
      <c r="J30" s="1"/>
      <c r="K30" s="21"/>
      <c r="L30" s="6"/>
      <c r="M30" s="1"/>
      <c r="N30" s="1"/>
      <c r="O30" s="1"/>
      <c r="P30" s="21"/>
      <c r="Q30" s="1"/>
      <c r="R30" s="1"/>
      <c r="S30" s="1"/>
      <c r="T30" s="1"/>
      <c r="U30" s="11"/>
    </row>
    <row r="31" spans="1:21" ht="18" customHeight="1">
      <c r="A31" s="1"/>
      <c r="B31" s="15"/>
      <c r="C31" s="1"/>
      <c r="D31" s="1" t="s">
        <v>12</v>
      </c>
      <c r="E31" s="1"/>
      <c r="F31" s="1"/>
      <c r="G31" s="1"/>
      <c r="H31" s="1"/>
      <c r="I31" s="1"/>
      <c r="J31" s="1"/>
      <c r="K31" s="1"/>
      <c r="L31" s="1"/>
      <c r="M31" s="1"/>
      <c r="N31" s="1"/>
      <c r="O31" s="1"/>
      <c r="P31" s="1"/>
      <c r="Q31" s="1"/>
      <c r="R31" s="1"/>
      <c r="S31" s="1"/>
      <c r="T31" s="1"/>
      <c r="U31" s="11"/>
    </row>
    <row r="32" spans="1:21">
      <c r="A32" s="1"/>
      <c r="B32" s="1"/>
      <c r="C32" s="1"/>
      <c r="D32" s="1"/>
      <c r="E32" s="1"/>
      <c r="F32" s="22" t="s">
        <v>13</v>
      </c>
      <c r="G32" s="1"/>
      <c r="H32" s="1"/>
      <c r="I32" s="22" t="s">
        <v>14</v>
      </c>
      <c r="J32" s="1"/>
      <c r="K32" s="81" t="s">
        <v>15</v>
      </c>
      <c r="L32" s="81"/>
      <c r="M32" s="1"/>
      <c r="N32" s="1"/>
      <c r="O32" s="1"/>
      <c r="P32" s="1"/>
      <c r="Q32" s="1"/>
      <c r="R32" s="1"/>
      <c r="S32" s="1"/>
      <c r="T32" s="1"/>
      <c r="U32" s="11"/>
    </row>
    <row r="33" spans="1:25">
      <c r="A33" s="1"/>
      <c r="B33" s="1"/>
      <c r="C33" s="1"/>
      <c r="D33" s="1"/>
      <c r="E33" s="1"/>
      <c r="F33" s="86"/>
      <c r="G33" s="89" t="s">
        <v>11</v>
      </c>
      <c r="H33" s="84" t="s">
        <v>22</v>
      </c>
      <c r="I33" s="23"/>
      <c r="J33" s="77" t="s">
        <v>22</v>
      </c>
      <c r="K33" s="24"/>
      <c r="L33" s="19" t="s">
        <v>16</v>
      </c>
      <c r="M33" s="77" t="s">
        <v>23</v>
      </c>
      <c r="N33" s="76" t="str">
        <f>IF(F33="","",F33*I33/1000*K33/70)</f>
        <v/>
      </c>
      <c r="O33" s="76"/>
      <c r="P33" s="77" t="s">
        <v>11</v>
      </c>
      <c r="Q33" s="91" t="s">
        <v>72</v>
      </c>
      <c r="R33" s="92" t="str">
        <f>IFERROR(ROUNDUP(N33/320,0)*320,"")</f>
        <v/>
      </c>
      <c r="S33" s="93"/>
      <c r="T33" s="93"/>
      <c r="U33" s="89" t="s">
        <v>11</v>
      </c>
    </row>
    <row r="34" spans="1:25" ht="3" customHeight="1">
      <c r="A34" s="1"/>
      <c r="B34" s="1"/>
      <c r="C34" s="1"/>
      <c r="D34" s="1"/>
      <c r="E34" s="1"/>
      <c r="F34" s="87"/>
      <c r="G34" s="85"/>
      <c r="H34" s="84"/>
      <c r="I34" s="25"/>
      <c r="J34" s="77"/>
      <c r="K34" s="26"/>
      <c r="L34" s="26"/>
      <c r="M34" s="77"/>
      <c r="N34" s="76"/>
      <c r="O34" s="76"/>
      <c r="P34" s="77"/>
      <c r="Q34" s="91"/>
      <c r="R34" s="94"/>
      <c r="S34" s="91"/>
      <c r="T34" s="91"/>
      <c r="U34" s="85"/>
    </row>
    <row r="35" spans="1:25">
      <c r="A35" s="1"/>
      <c r="B35" s="1"/>
      <c r="C35" s="1"/>
      <c r="D35" s="1"/>
      <c r="E35" s="1"/>
      <c r="F35" s="88"/>
      <c r="G35" s="90"/>
      <c r="H35" s="84"/>
      <c r="I35" s="27">
        <v>1000</v>
      </c>
      <c r="J35" s="77"/>
      <c r="K35" s="1">
        <v>70</v>
      </c>
      <c r="L35" s="1" t="s">
        <v>16</v>
      </c>
      <c r="M35" s="77"/>
      <c r="N35" s="76"/>
      <c r="O35" s="76"/>
      <c r="P35" s="77"/>
      <c r="Q35" s="91"/>
      <c r="R35" s="95"/>
      <c r="S35" s="96"/>
      <c r="T35" s="96"/>
      <c r="U35" s="90"/>
    </row>
    <row r="36" spans="1:25">
      <c r="A36" s="1"/>
      <c r="B36" s="1"/>
      <c r="C36" s="1"/>
      <c r="D36" s="1"/>
      <c r="E36" s="1"/>
      <c r="F36" s="1" t="s">
        <v>17</v>
      </c>
      <c r="G36" s="1"/>
      <c r="H36" s="1"/>
      <c r="I36" s="1"/>
      <c r="J36" s="1"/>
      <c r="K36" s="1"/>
      <c r="L36" s="1"/>
      <c r="M36" s="1"/>
      <c r="N36" s="1"/>
      <c r="O36" s="1"/>
      <c r="P36" s="1"/>
      <c r="Q36" s="1"/>
      <c r="R36" s="1"/>
      <c r="S36" s="1"/>
      <c r="T36" s="1"/>
      <c r="U36" s="11"/>
    </row>
    <row r="37" spans="1:25" ht="18" customHeight="1">
      <c r="A37" s="1"/>
      <c r="B37" s="15" t="s">
        <v>25</v>
      </c>
      <c r="C37" s="1"/>
      <c r="D37" s="1" t="s">
        <v>18</v>
      </c>
      <c r="E37" s="1"/>
      <c r="F37" s="1"/>
      <c r="G37" s="1"/>
      <c r="H37" s="1"/>
      <c r="I37" s="1"/>
      <c r="J37" s="1"/>
      <c r="K37" s="1"/>
      <c r="L37" s="1"/>
      <c r="M37" s="1"/>
      <c r="N37" s="1"/>
      <c r="O37" s="1"/>
      <c r="P37" s="1"/>
      <c r="Q37" s="1"/>
      <c r="R37" s="1"/>
      <c r="S37" s="1"/>
      <c r="T37" s="1"/>
      <c r="U37" s="11"/>
    </row>
    <row r="38" spans="1:25" ht="27.95" customHeight="1">
      <c r="A38" s="1"/>
      <c r="B38" s="1"/>
      <c r="C38" s="1"/>
      <c r="D38" s="1"/>
      <c r="E38" s="78" t="s">
        <v>19</v>
      </c>
      <c r="F38" s="79"/>
      <c r="G38" s="79"/>
      <c r="H38" s="79"/>
      <c r="I38" s="79"/>
      <c r="J38" s="79"/>
      <c r="K38" s="79"/>
      <c r="L38" s="79"/>
      <c r="M38" s="79"/>
      <c r="N38" s="79"/>
      <c r="O38" s="79"/>
      <c r="P38" s="79"/>
      <c r="Q38" s="79"/>
      <c r="R38" s="80"/>
      <c r="S38" s="1"/>
      <c r="T38" s="1"/>
      <c r="U38" s="11"/>
    </row>
    <row r="39" spans="1:25">
      <c r="A39" s="1"/>
      <c r="B39" s="1"/>
      <c r="C39" s="1"/>
      <c r="D39" s="1"/>
      <c r="E39" s="1"/>
      <c r="F39" s="1"/>
      <c r="G39" s="1"/>
      <c r="H39" s="1"/>
      <c r="I39" s="1"/>
      <c r="J39" s="1"/>
      <c r="K39" s="1"/>
      <c r="L39" s="1"/>
      <c r="M39" s="1"/>
      <c r="N39" s="1"/>
      <c r="O39" s="1"/>
      <c r="P39" s="1"/>
      <c r="Q39" s="1"/>
      <c r="R39" s="1"/>
      <c r="S39" s="1"/>
      <c r="T39" s="1"/>
      <c r="U39" s="11"/>
    </row>
    <row r="40" spans="1:25">
      <c r="A40" s="1"/>
      <c r="B40" s="1"/>
      <c r="C40" s="1"/>
      <c r="D40" s="1" t="s">
        <v>20</v>
      </c>
      <c r="E40" s="1"/>
      <c r="F40" s="1"/>
      <c r="G40" s="1"/>
      <c r="H40" s="1"/>
      <c r="I40" s="1"/>
      <c r="J40" s="1"/>
      <c r="K40" s="1"/>
      <c r="L40" s="1"/>
      <c r="M40" s="1"/>
      <c r="N40" s="1"/>
      <c r="O40" s="1"/>
      <c r="P40" s="1"/>
      <c r="Q40" s="1"/>
      <c r="R40" s="1"/>
      <c r="S40" s="1"/>
      <c r="T40" s="1"/>
      <c r="U40" s="11"/>
    </row>
    <row r="41" spans="1:25" ht="20.100000000000001" customHeight="1">
      <c r="A41" s="1"/>
      <c r="B41" s="1"/>
      <c r="C41" s="1"/>
      <c r="D41" s="1" t="s">
        <v>21</v>
      </c>
      <c r="E41" s="1"/>
      <c r="F41" s="1"/>
      <c r="G41" s="1"/>
      <c r="H41" s="1"/>
      <c r="I41" s="1"/>
      <c r="J41" s="1"/>
      <c r="K41" s="1"/>
      <c r="L41" s="1"/>
      <c r="M41" s="1"/>
      <c r="N41" s="1"/>
      <c r="O41" s="1"/>
      <c r="P41" s="1"/>
      <c r="Q41" s="1"/>
      <c r="R41" s="1"/>
      <c r="S41" s="1"/>
      <c r="T41" s="1"/>
      <c r="U41" s="11"/>
    </row>
    <row r="42" spans="1:25" ht="20.100000000000001" customHeight="1">
      <c r="A42" s="1"/>
      <c r="B42" s="1"/>
      <c r="C42" s="1"/>
      <c r="D42" s="1" t="s">
        <v>30</v>
      </c>
      <c r="E42" s="1"/>
      <c r="F42" s="1"/>
      <c r="G42" s="1"/>
      <c r="H42" s="1"/>
      <c r="I42" s="1"/>
      <c r="J42" s="1"/>
      <c r="K42" s="1"/>
      <c r="L42" s="1"/>
      <c r="M42" s="1"/>
      <c r="N42" s="1"/>
      <c r="O42" s="1"/>
      <c r="P42" s="1"/>
      <c r="Q42" s="1"/>
      <c r="R42" s="1"/>
      <c r="S42" s="1"/>
      <c r="T42" s="1"/>
      <c r="U42" s="11"/>
    </row>
    <row r="43" spans="1:25" ht="20.100000000000001" customHeight="1">
      <c r="A43" s="1"/>
      <c r="B43" s="1"/>
      <c r="C43" s="1"/>
      <c r="D43" s="1" t="s">
        <v>29</v>
      </c>
      <c r="E43" s="1"/>
      <c r="F43" s="1"/>
      <c r="G43" s="1"/>
      <c r="H43" s="1"/>
      <c r="I43" s="1"/>
      <c r="J43" s="1"/>
      <c r="K43" s="1"/>
      <c r="L43" s="1"/>
      <c r="M43" s="1"/>
      <c r="N43" s="1"/>
      <c r="O43" s="1"/>
      <c r="P43" s="1"/>
      <c r="Q43" s="1"/>
      <c r="R43" s="1"/>
      <c r="S43" s="1"/>
      <c r="T43" s="1"/>
      <c r="U43" s="11"/>
      <c r="Y43" s="11"/>
    </row>
    <row r="44" spans="1:25" ht="19.5" customHeight="1">
      <c r="A44" s="1"/>
      <c r="B44" s="2"/>
      <c r="C44" s="2"/>
      <c r="D44" s="1" t="s">
        <v>31</v>
      </c>
      <c r="E44" s="2"/>
      <c r="F44" s="2"/>
      <c r="G44" s="2"/>
      <c r="H44" s="2"/>
      <c r="I44" s="2"/>
      <c r="J44" s="2"/>
      <c r="K44" s="2"/>
      <c r="L44" s="2"/>
      <c r="M44" s="2"/>
      <c r="N44" s="2"/>
      <c r="O44" s="2"/>
      <c r="P44" s="2"/>
      <c r="Q44" s="2"/>
      <c r="R44" s="2"/>
      <c r="S44" s="2"/>
      <c r="T44" s="2"/>
      <c r="U44" s="11"/>
      <c r="V44" s="2"/>
    </row>
    <row r="45" spans="1:25">
      <c r="A45" s="11"/>
      <c r="U45" s="11"/>
    </row>
    <row r="46" spans="1:25">
      <c r="A46" s="11"/>
      <c r="U46" s="11"/>
    </row>
    <row r="47" spans="1:25">
      <c r="A47" s="11"/>
      <c r="U47" s="11"/>
    </row>
    <row r="48" spans="1:25">
      <c r="A48" s="11"/>
      <c r="U48" s="11"/>
    </row>
    <row r="49" spans="1:21">
      <c r="A49" s="11"/>
      <c r="E49" s="11"/>
      <c r="U49" s="11"/>
    </row>
    <row r="50" spans="1:21">
      <c r="A50" s="11"/>
      <c r="U50" s="11"/>
    </row>
    <row r="51" spans="1:21">
      <c r="A51" s="11"/>
      <c r="U51" s="11"/>
    </row>
    <row r="52" spans="1:21">
      <c r="A52" s="11"/>
      <c r="U52" s="11"/>
    </row>
    <row r="53" spans="1:21">
      <c r="A53" s="11"/>
      <c r="U53" s="11"/>
    </row>
    <row r="54" spans="1:21">
      <c r="A54" s="11"/>
      <c r="U54" s="11"/>
    </row>
    <row r="55" spans="1:21">
      <c r="A55" s="11"/>
      <c r="U55" s="11"/>
    </row>
    <row r="56" spans="1:21">
      <c r="A56" s="11"/>
      <c r="U56" s="11"/>
    </row>
    <row r="57" spans="1:21">
      <c r="A57" s="11"/>
      <c r="U57" s="11"/>
    </row>
    <row r="58" spans="1:21">
      <c r="A58" s="11"/>
      <c r="U58" s="11"/>
    </row>
    <row r="59" spans="1:21">
      <c r="A59" s="11"/>
      <c r="U59" s="11"/>
    </row>
    <row r="60" spans="1:21">
      <c r="A60" s="11"/>
      <c r="U60" s="11"/>
    </row>
    <row r="61" spans="1:21">
      <c r="A61" s="11"/>
      <c r="U61" s="11"/>
    </row>
    <row r="62" spans="1:21">
      <c r="A62" s="11"/>
      <c r="U62" s="11"/>
    </row>
    <row r="63" spans="1:21">
      <c r="A63" s="11"/>
      <c r="U63" s="11"/>
    </row>
    <row r="64" spans="1:21">
      <c r="A64" s="11"/>
      <c r="U64" s="11"/>
    </row>
    <row r="65" spans="1:21">
      <c r="A65" s="11"/>
      <c r="U65" s="11"/>
    </row>
    <row r="66" spans="1:21">
      <c r="A66" s="11"/>
      <c r="U66" s="11"/>
    </row>
    <row r="67" spans="1:21">
      <c r="A67" s="11"/>
      <c r="U67" s="11"/>
    </row>
    <row r="68" spans="1:21">
      <c r="A68" s="11"/>
      <c r="U68" s="11"/>
    </row>
    <row r="69" spans="1:21">
      <c r="A69" s="11"/>
      <c r="U69" s="11"/>
    </row>
    <row r="70" spans="1:21">
      <c r="A70" s="11"/>
      <c r="U70" s="11"/>
    </row>
    <row r="71" spans="1:21">
      <c r="A71" s="11"/>
      <c r="U71" s="11"/>
    </row>
    <row r="72" spans="1:21">
      <c r="A72" s="11"/>
      <c r="U72" s="11"/>
    </row>
    <row r="73" spans="1:21">
      <c r="A73" s="11"/>
      <c r="U73" s="11"/>
    </row>
    <row r="74" spans="1:21">
      <c r="A74" s="11"/>
      <c r="U74" s="11"/>
    </row>
    <row r="75" spans="1:21">
      <c r="A75" s="11"/>
      <c r="U75" s="11"/>
    </row>
    <row r="76" spans="1:21">
      <c r="A76" s="11"/>
      <c r="U76" s="11"/>
    </row>
    <row r="77" spans="1:21">
      <c r="A77" s="11"/>
      <c r="U77" s="11"/>
    </row>
    <row r="78" spans="1:21">
      <c r="A78" s="11"/>
      <c r="U78" s="11"/>
    </row>
    <row r="79" spans="1:21">
      <c r="U79" s="11"/>
    </row>
    <row r="80" spans="1:21">
      <c r="U80" s="11"/>
    </row>
    <row r="81" spans="21:21">
      <c r="U81" s="11"/>
    </row>
    <row r="82" spans="21:21">
      <c r="U82" s="11"/>
    </row>
    <row r="83" spans="21:21">
      <c r="U83" s="11"/>
    </row>
    <row r="84" spans="21:21">
      <c r="U84" s="11"/>
    </row>
    <row r="85" spans="21:21">
      <c r="U85" s="11"/>
    </row>
    <row r="86" spans="21:21">
      <c r="U86" s="11"/>
    </row>
    <row r="87" spans="21:21">
      <c r="U87" s="11"/>
    </row>
    <row r="88" spans="21:21">
      <c r="U88" s="11"/>
    </row>
    <row r="89" spans="21:21">
      <c r="U89" s="11"/>
    </row>
    <row r="90" spans="21:21">
      <c r="U90" s="11"/>
    </row>
    <row r="91" spans="21:21">
      <c r="U91" s="11"/>
    </row>
    <row r="92" spans="21:21">
      <c r="U92" s="11"/>
    </row>
    <row r="93" spans="21:21">
      <c r="U93" s="11"/>
    </row>
    <row r="94" spans="21:21">
      <c r="U94" s="11"/>
    </row>
    <row r="95" spans="21:21">
      <c r="U95" s="11"/>
    </row>
    <row r="96" spans="21:21">
      <c r="U96" s="11"/>
    </row>
    <row r="97" spans="21:21">
      <c r="U97" s="11"/>
    </row>
    <row r="98" spans="21:21">
      <c r="U98" s="11"/>
    </row>
    <row r="99" spans="21:21">
      <c r="U99" s="11"/>
    </row>
    <row r="100" spans="21:21">
      <c r="U100" s="11"/>
    </row>
    <row r="101" spans="21:21">
      <c r="U101" s="11"/>
    </row>
    <row r="102" spans="21:21">
      <c r="U102" s="11"/>
    </row>
    <row r="103" spans="21:21">
      <c r="U103" s="11"/>
    </row>
    <row r="104" spans="21:21">
      <c r="U104" s="11"/>
    </row>
    <row r="105" spans="21:21">
      <c r="U105" s="11"/>
    </row>
    <row r="106" spans="21:21">
      <c r="U106" s="11"/>
    </row>
    <row r="107" spans="21:21">
      <c r="U107" s="11"/>
    </row>
    <row r="108" spans="21:21">
      <c r="U108" s="11"/>
    </row>
    <row r="109" spans="21:21">
      <c r="U109" s="11"/>
    </row>
    <row r="110" spans="21:21">
      <c r="U110" s="11"/>
    </row>
    <row r="111" spans="21:21">
      <c r="U111" s="11"/>
    </row>
    <row r="112" spans="21:21">
      <c r="U112" s="11"/>
    </row>
    <row r="113" spans="21:21">
      <c r="U113" s="11"/>
    </row>
    <row r="114" spans="21:21">
      <c r="U114" s="11"/>
    </row>
    <row r="115" spans="21:21">
      <c r="U115" s="11"/>
    </row>
    <row r="116" spans="21:21">
      <c r="U116" s="11"/>
    </row>
    <row r="117" spans="21:21">
      <c r="U117" s="11"/>
    </row>
    <row r="118" spans="21:21">
      <c r="U118" s="11"/>
    </row>
    <row r="119" spans="21:21">
      <c r="U119" s="11"/>
    </row>
    <row r="120" spans="21:21">
      <c r="U120" s="11"/>
    </row>
    <row r="121" spans="21:21">
      <c r="U121" s="11"/>
    </row>
    <row r="122" spans="21:21">
      <c r="U122" s="11"/>
    </row>
    <row r="123" spans="21:21">
      <c r="U123" s="11"/>
    </row>
    <row r="124" spans="21:21">
      <c r="U124" s="11"/>
    </row>
    <row r="125" spans="21:21">
      <c r="U125" s="11"/>
    </row>
    <row r="126" spans="21:21">
      <c r="U126" s="11"/>
    </row>
    <row r="127" spans="21:21">
      <c r="U127" s="11"/>
    </row>
    <row r="128" spans="21:21">
      <c r="U128" s="11"/>
    </row>
    <row r="129" spans="21:21">
      <c r="U129" s="11"/>
    </row>
  </sheetData>
  <mergeCells count="31">
    <mergeCell ref="U33:U35"/>
    <mergeCell ref="D20:R20"/>
    <mergeCell ref="B3:D3"/>
    <mergeCell ref="E3:I3"/>
    <mergeCell ref="B4:F4"/>
    <mergeCell ref="G4:T4"/>
    <mergeCell ref="B6:F6"/>
    <mergeCell ref="G6:K6"/>
    <mergeCell ref="M6:N6"/>
    <mergeCell ref="O6:Q6"/>
    <mergeCell ref="G10:R10"/>
    <mergeCell ref="G12:R12"/>
    <mergeCell ref="K14:R14"/>
    <mergeCell ref="K16:R16"/>
    <mergeCell ref="K18:Q18"/>
    <mergeCell ref="N33:O35"/>
    <mergeCell ref="P33:P35"/>
    <mergeCell ref="E38:F38"/>
    <mergeCell ref="G38:R38"/>
    <mergeCell ref="I28:J28"/>
    <mergeCell ref="I29:J29"/>
    <mergeCell ref="L29:M29"/>
    <mergeCell ref="N29:O29"/>
    <mergeCell ref="K32:L32"/>
    <mergeCell ref="F33:F35"/>
    <mergeCell ref="G33:G35"/>
    <mergeCell ref="H33:H35"/>
    <mergeCell ref="J33:J35"/>
    <mergeCell ref="M33:M35"/>
    <mergeCell ref="Q33:Q35"/>
    <mergeCell ref="R33:T35"/>
  </mergeCells>
  <phoneticPr fontId="2"/>
  <dataValidations count="1">
    <dataValidation type="list" allowBlank="1" showInputMessage="1" showErrorMessage="1" sqref="B25 B27 B31 B37">
      <formula1>"レ, 　"</formula1>
    </dataValidation>
  </dataValidations>
  <pageMargins left="0.43307086614173229" right="0.43307086614173229" top="0.35433070866141736" bottom="0.35433070866141736" header="0.31496062992125984" footer="0.31496062992125984"/>
  <pageSetup paperSize="9" scale="87"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7:R30"/>
  <sheetViews>
    <sheetView showGridLines="0" topLeftCell="B1" zoomScale="70" zoomScaleNormal="70" workbookViewId="0">
      <selection activeCell="E8" sqref="E8"/>
    </sheetView>
  </sheetViews>
  <sheetFormatPr defaultRowHeight="18.75"/>
  <cols>
    <col min="1" max="1" width="4.625" style="28" hidden="1" customWidth="1"/>
    <col min="2" max="2" width="9" style="28"/>
    <col min="3" max="3" width="2.5" style="28" customWidth="1"/>
    <col min="4" max="4" width="13.875" style="28" bestFit="1" customWidth="1"/>
    <col min="5" max="14" width="12.625" style="28" customWidth="1"/>
    <col min="15" max="15" width="8.5" style="28" customWidth="1"/>
    <col min="16" max="16" width="4.625" style="28" customWidth="1"/>
    <col min="17" max="18" width="9" style="28" hidden="1" customWidth="1"/>
    <col min="19" max="16384" width="9" style="28"/>
  </cols>
  <sheetData>
    <row r="7" spans="1:18" ht="16.5" customHeight="1" thickBot="1">
      <c r="E7" s="29" t="s">
        <v>36</v>
      </c>
      <c r="Q7" s="30" t="s">
        <v>37</v>
      </c>
    </row>
    <row r="8" spans="1:18" ht="39.75" customHeight="1" thickTop="1" thickBot="1">
      <c r="B8" s="114" t="s">
        <v>38</v>
      </c>
      <c r="C8" s="115"/>
      <c r="D8" s="116"/>
      <c r="E8" s="31"/>
      <c r="F8" s="28" t="s">
        <v>39</v>
      </c>
      <c r="I8" s="117" t="s">
        <v>40</v>
      </c>
      <c r="J8" s="117"/>
      <c r="K8" s="117"/>
      <c r="L8" s="118">
        <f>ROUNDUP($Q$8/320,0)</f>
        <v>0</v>
      </c>
      <c r="M8" s="118"/>
      <c r="N8" s="118"/>
      <c r="O8" s="32" t="s">
        <v>41</v>
      </c>
      <c r="Q8" s="119">
        <f>($E$8*$B$29/1000)*$E$10/70</f>
        <v>0</v>
      </c>
      <c r="R8" s="120"/>
    </row>
    <row r="9" spans="1:18" ht="39.75" customHeight="1" thickTop="1" thickBot="1">
      <c r="B9" s="121" t="s">
        <v>42</v>
      </c>
      <c r="C9" s="122"/>
      <c r="D9" s="123"/>
      <c r="E9" s="33"/>
      <c r="H9" s="34"/>
      <c r="I9" s="117" t="s">
        <v>43</v>
      </c>
      <c r="J9" s="117"/>
      <c r="K9" s="117"/>
      <c r="L9" s="118">
        <f>L8*320</f>
        <v>0</v>
      </c>
      <c r="M9" s="118"/>
      <c r="N9" s="118"/>
      <c r="O9" s="35" t="s">
        <v>39</v>
      </c>
    </row>
    <row r="10" spans="1:18" ht="39.75" customHeight="1" thickTop="1" thickBot="1">
      <c r="B10" s="124" t="s">
        <v>44</v>
      </c>
      <c r="C10" s="125"/>
      <c r="D10" s="126"/>
      <c r="E10" s="31"/>
      <c r="F10" s="28" t="s">
        <v>45</v>
      </c>
      <c r="H10" s="34"/>
      <c r="I10" s="36"/>
      <c r="J10" s="37"/>
      <c r="K10" s="38"/>
      <c r="L10" s="38"/>
      <c r="M10" s="39"/>
    </row>
    <row r="11" spans="1:18" ht="39" hidden="1" customHeight="1" thickTop="1" thickBot="1">
      <c r="A11" s="127" t="s">
        <v>46</v>
      </c>
      <c r="B11" s="128"/>
      <c r="C11" s="128"/>
      <c r="D11" s="129"/>
      <c r="E11" s="40">
        <f>MAX(E30:I30)</f>
        <v>1</v>
      </c>
    </row>
    <row r="12" spans="1:18" ht="53.25" customHeight="1">
      <c r="A12" s="41"/>
      <c r="B12" s="41"/>
      <c r="C12" s="41"/>
      <c r="D12" s="41"/>
      <c r="E12" s="42"/>
    </row>
    <row r="13" spans="1:18" ht="42">
      <c r="A13" s="130" t="s">
        <v>46</v>
      </c>
      <c r="B13" s="131"/>
      <c r="C13" s="131"/>
      <c r="D13" s="43" t="s">
        <v>47</v>
      </c>
      <c r="E13" s="44">
        <v>1</v>
      </c>
      <c r="F13" s="44">
        <v>2</v>
      </c>
      <c r="G13" s="44">
        <v>3</v>
      </c>
      <c r="H13" s="44">
        <v>4</v>
      </c>
      <c r="I13" s="44">
        <v>5</v>
      </c>
      <c r="J13" s="44">
        <v>6</v>
      </c>
      <c r="K13" s="44">
        <v>7</v>
      </c>
      <c r="L13" s="44">
        <v>8</v>
      </c>
      <c r="M13" s="44">
        <v>9</v>
      </c>
      <c r="N13" s="44">
        <v>10</v>
      </c>
      <c r="O13" s="45"/>
    </row>
    <row r="14" spans="1:18" ht="22.5" customHeight="1">
      <c r="A14" s="130"/>
      <c r="B14" s="46"/>
      <c r="C14" s="47"/>
      <c r="D14" s="48" t="s">
        <v>47</v>
      </c>
      <c r="E14" s="132" t="s">
        <v>48</v>
      </c>
      <c r="F14" s="133"/>
      <c r="G14" s="133"/>
      <c r="H14" s="133"/>
      <c r="I14" s="133"/>
      <c r="J14" s="134"/>
      <c r="K14" s="144" t="s">
        <v>49</v>
      </c>
      <c r="L14" s="145"/>
      <c r="M14" s="136" t="s">
        <v>50</v>
      </c>
      <c r="N14" s="137"/>
      <c r="O14" s="49"/>
    </row>
    <row r="15" spans="1:18" ht="24.75" customHeight="1">
      <c r="A15" s="130"/>
      <c r="B15" s="50" t="s">
        <v>51</v>
      </c>
      <c r="C15" s="51"/>
      <c r="D15" s="52"/>
      <c r="E15" s="53" t="s">
        <v>52</v>
      </c>
      <c r="F15" s="53" t="s" ph="1">
        <v>53</v>
      </c>
      <c r="G15" s="53" t="s" ph="1">
        <v>54</v>
      </c>
      <c r="H15" s="53" t="s" ph="1">
        <v>55</v>
      </c>
      <c r="I15" s="53" t="s" ph="1">
        <v>56</v>
      </c>
      <c r="J15" s="54" t="s">
        <v>57</v>
      </c>
      <c r="K15" s="55" t="s">
        <v>58</v>
      </c>
      <c r="L15" s="56" t="s">
        <v>59</v>
      </c>
      <c r="M15" s="57" t="s">
        <v>60</v>
      </c>
      <c r="N15" s="58" t="s">
        <v>61</v>
      </c>
      <c r="O15" s="59"/>
    </row>
    <row r="16" spans="1:18" ht="33" customHeight="1">
      <c r="A16" s="60">
        <v>1</v>
      </c>
      <c r="B16" s="138" t="s">
        <v>62</v>
      </c>
      <c r="C16" s="139"/>
      <c r="D16" s="140"/>
      <c r="E16" s="61">
        <v>3.5</v>
      </c>
      <c r="F16" s="61">
        <v>3.5</v>
      </c>
      <c r="G16" s="61">
        <v>4.5</v>
      </c>
      <c r="H16" s="61">
        <v>4.0999999999999996</v>
      </c>
      <c r="I16" s="61">
        <v>3.7</v>
      </c>
      <c r="J16" s="62">
        <v>4.0999999999999996</v>
      </c>
      <c r="K16" s="63">
        <v>4.8</v>
      </c>
      <c r="L16" s="64">
        <v>3.2</v>
      </c>
      <c r="M16" s="65">
        <v>2.9</v>
      </c>
      <c r="N16" s="61">
        <v>2.2000000000000002</v>
      </c>
      <c r="O16" s="66"/>
    </row>
    <row r="17" spans="1:15" ht="33" customHeight="1">
      <c r="A17" s="60">
        <v>2</v>
      </c>
      <c r="B17" s="138" t="s">
        <v>63</v>
      </c>
      <c r="C17" s="139"/>
      <c r="D17" s="140"/>
      <c r="E17" s="61">
        <v>3.3</v>
      </c>
      <c r="F17" s="61">
        <v>3.2</v>
      </c>
      <c r="G17" s="61">
        <v>3.6</v>
      </c>
      <c r="H17" s="61">
        <v>3.8</v>
      </c>
      <c r="I17" s="61">
        <v>2.8</v>
      </c>
      <c r="J17" s="62">
        <v>3.6</v>
      </c>
      <c r="K17" s="63">
        <v>2.9</v>
      </c>
      <c r="L17" s="64">
        <v>3</v>
      </c>
      <c r="M17" s="65">
        <v>2.1</v>
      </c>
      <c r="N17" s="61">
        <v>1.7</v>
      </c>
      <c r="O17" s="67"/>
    </row>
    <row r="18" spans="1:15" ht="33" customHeight="1">
      <c r="A18" s="60">
        <v>3</v>
      </c>
      <c r="B18" s="138" t="s">
        <v>64</v>
      </c>
      <c r="C18" s="139"/>
      <c r="D18" s="140"/>
      <c r="E18" s="61">
        <v>2.9</v>
      </c>
      <c r="F18" s="61">
        <v>2.8</v>
      </c>
      <c r="G18" s="61">
        <v>2.8</v>
      </c>
      <c r="H18" s="61">
        <v>3.1</v>
      </c>
      <c r="I18" s="61">
        <v>2.7</v>
      </c>
      <c r="J18" s="62">
        <v>3.1</v>
      </c>
      <c r="K18" s="63">
        <v>2.7</v>
      </c>
      <c r="L18" s="64">
        <v>2.5</v>
      </c>
      <c r="M18" s="65">
        <v>1.8</v>
      </c>
      <c r="N18" s="61">
        <v>1.4</v>
      </c>
      <c r="O18" s="67"/>
    </row>
    <row r="19" spans="1:15" ht="33" customHeight="1">
      <c r="A19" s="60">
        <v>4</v>
      </c>
      <c r="B19" s="138" t="s">
        <v>65</v>
      </c>
      <c r="C19" s="139"/>
      <c r="D19" s="140"/>
      <c r="E19" s="61">
        <v>2.2999999999999998</v>
      </c>
      <c r="F19" s="61">
        <v>2.1</v>
      </c>
      <c r="G19" s="61">
        <v>2.1</v>
      </c>
      <c r="H19" s="61">
        <v>2.5</v>
      </c>
      <c r="I19" s="61">
        <v>1.9</v>
      </c>
      <c r="J19" s="62">
        <v>2.2999999999999998</v>
      </c>
      <c r="K19" s="63">
        <v>2.2000000000000002</v>
      </c>
      <c r="L19" s="64">
        <v>2.1</v>
      </c>
      <c r="M19" s="65">
        <v>1.4</v>
      </c>
      <c r="N19" s="61">
        <v>1.1000000000000001</v>
      </c>
      <c r="O19" s="67"/>
    </row>
    <row r="20" spans="1:15" ht="33" customHeight="1">
      <c r="A20" s="60">
        <v>5</v>
      </c>
      <c r="B20" s="141" t="s">
        <v>66</v>
      </c>
      <c r="C20" s="142"/>
      <c r="D20" s="143"/>
      <c r="E20" s="61">
        <v>1.7</v>
      </c>
      <c r="F20" s="61">
        <v>1.6</v>
      </c>
      <c r="G20" s="61">
        <v>1.9</v>
      </c>
      <c r="H20" s="61">
        <v>1.8</v>
      </c>
      <c r="I20" s="61">
        <v>1.7</v>
      </c>
      <c r="J20" s="62">
        <v>1.8</v>
      </c>
      <c r="K20" s="63">
        <v>2</v>
      </c>
      <c r="L20" s="64">
        <v>1.8</v>
      </c>
      <c r="M20" s="65">
        <v>1.1000000000000001</v>
      </c>
      <c r="N20" s="61">
        <v>1.1000000000000001</v>
      </c>
      <c r="O20" s="67"/>
    </row>
    <row r="21" spans="1:15" ht="9.9499999999999993" customHeight="1">
      <c r="B21" s="68"/>
      <c r="C21" s="68"/>
      <c r="D21" s="68"/>
      <c r="E21" s="68"/>
      <c r="F21" s="68"/>
      <c r="G21" s="68"/>
      <c r="H21" s="68"/>
      <c r="I21" s="68"/>
      <c r="J21" s="68"/>
      <c r="K21" s="68"/>
      <c r="L21" s="68"/>
      <c r="M21" s="68"/>
      <c r="N21" s="68"/>
      <c r="O21" s="68"/>
    </row>
    <row r="22" spans="1:15" s="69" customFormat="1" ht="18.75" customHeight="1">
      <c r="B22" s="146" t="s">
        <v>67</v>
      </c>
      <c r="C22" s="146"/>
      <c r="D22" s="146"/>
      <c r="E22" s="146"/>
      <c r="F22" s="146"/>
      <c r="G22" s="146"/>
      <c r="H22" s="146"/>
      <c r="I22" s="146"/>
      <c r="J22" s="146"/>
      <c r="K22" s="146"/>
      <c r="L22" s="146"/>
      <c r="M22" s="146"/>
      <c r="N22" s="146"/>
      <c r="O22" s="70"/>
    </row>
    <row r="23" spans="1:15" s="71" customFormat="1" ht="18.75" customHeight="1">
      <c r="B23" s="146" t="s">
        <v>68</v>
      </c>
      <c r="C23" s="146"/>
      <c r="D23" s="146"/>
      <c r="E23" s="146"/>
      <c r="F23" s="146"/>
      <c r="G23" s="146"/>
      <c r="H23" s="146"/>
      <c r="I23" s="146"/>
      <c r="J23" s="146"/>
      <c r="K23" s="146"/>
      <c r="L23" s="146"/>
      <c r="M23" s="146"/>
      <c r="N23" s="146"/>
      <c r="O23" s="70"/>
    </row>
    <row r="24" spans="1:15" s="69" customFormat="1" ht="18.75" customHeight="1">
      <c r="B24" s="146" t="s">
        <v>69</v>
      </c>
      <c r="C24" s="146"/>
      <c r="D24" s="146"/>
      <c r="E24" s="146"/>
      <c r="F24" s="146"/>
      <c r="G24" s="146"/>
      <c r="H24" s="146"/>
      <c r="I24" s="146"/>
      <c r="J24" s="146"/>
      <c r="K24" s="146"/>
      <c r="L24" s="146"/>
      <c r="M24" s="146"/>
      <c r="N24" s="146"/>
      <c r="O24" s="70"/>
    </row>
    <row r="25" spans="1:15" s="69" customFormat="1" ht="18.75" customHeight="1">
      <c r="B25" s="146" t="s">
        <v>70</v>
      </c>
      <c r="C25" s="146"/>
      <c r="D25" s="146"/>
      <c r="E25" s="146"/>
      <c r="F25" s="146"/>
      <c r="G25" s="146"/>
      <c r="H25" s="146"/>
      <c r="I25" s="146"/>
      <c r="J25" s="146"/>
      <c r="K25" s="146"/>
      <c r="L25" s="146"/>
      <c r="M25" s="146"/>
      <c r="N25" s="146"/>
      <c r="O25" s="70"/>
    </row>
    <row r="26" spans="1:15" s="69" customFormat="1" ht="18.75" customHeight="1">
      <c r="B26" s="146" t="s">
        <v>71</v>
      </c>
      <c r="C26" s="146"/>
      <c r="D26" s="146"/>
      <c r="E26" s="146"/>
      <c r="F26" s="146"/>
      <c r="G26" s="146"/>
      <c r="H26" s="146"/>
      <c r="I26" s="146"/>
      <c r="J26" s="146"/>
      <c r="K26" s="146"/>
      <c r="L26" s="146"/>
      <c r="M26" s="146"/>
      <c r="N26" s="146"/>
      <c r="O26" s="70"/>
    </row>
    <row r="27" spans="1:15" ht="13.5" customHeight="1">
      <c r="B27" s="135"/>
      <c r="C27" s="135"/>
      <c r="D27" s="135"/>
      <c r="E27" s="135"/>
      <c r="F27" s="135"/>
      <c r="G27" s="135"/>
      <c r="H27" s="135"/>
      <c r="I27" s="135"/>
      <c r="J27" s="135"/>
      <c r="K27" s="135"/>
      <c r="L27" s="135"/>
      <c r="M27" s="135"/>
      <c r="N27" s="135"/>
      <c r="O27" s="72"/>
    </row>
    <row r="28" spans="1:15">
      <c r="B28" s="72"/>
      <c r="C28" s="72"/>
      <c r="D28" s="72"/>
      <c r="E28" s="72"/>
      <c r="F28" s="72"/>
      <c r="G28" s="72"/>
      <c r="H28" s="72"/>
      <c r="I28" s="72"/>
      <c r="J28" s="72"/>
      <c r="K28" s="72"/>
      <c r="L28" s="72"/>
      <c r="M28" s="72"/>
      <c r="N28" s="72"/>
      <c r="O28" s="72"/>
    </row>
    <row r="29" spans="1:15" s="34" customFormat="1" hidden="1">
      <c r="B29" s="73">
        <f>MAX(E29:N29)</f>
        <v>0</v>
      </c>
      <c r="E29" s="73" t="str">
        <f>IF($E9=1,VLOOKUP($E$11,金額区分別購入率,5),"×")</f>
        <v>×</v>
      </c>
      <c r="F29" s="73" t="str">
        <f>IF($E9=2,VLOOKUP($E$11,金額区分別購入率,6),"×")</f>
        <v>×</v>
      </c>
      <c r="G29" s="73" t="str">
        <f>IF($E9=3,VLOOKUP($E$11,金額区分別購入率,7),"×")</f>
        <v>×</v>
      </c>
      <c r="H29" s="73" t="str">
        <f>IF($E9=4,VLOOKUP($E$11,金額区分別購入率,8),"×")</f>
        <v>×</v>
      </c>
      <c r="I29" s="73" t="str">
        <f>IF($E9=5,VLOOKUP($E$11,金額区分別購入率,9),"×")</f>
        <v>×</v>
      </c>
      <c r="J29" s="73" t="str">
        <f>IF($E9=6,VLOOKUP($E$11,金額区分別購入率,10),"×")</f>
        <v>×</v>
      </c>
      <c r="K29" s="73" t="str">
        <f>IF($E9=7,VLOOKUP($E$11,金額区分別購入率,11),"×")</f>
        <v>×</v>
      </c>
      <c r="L29" s="73" t="str">
        <f>IF($E9=8,VLOOKUP($E$11,金額区分別購入率,12),"×")</f>
        <v>×</v>
      </c>
      <c r="M29" s="73" t="str">
        <f>IF($E9=9,VLOOKUP($E$11,金額区分別購入率,13),"×")</f>
        <v>×</v>
      </c>
      <c r="N29" s="73" t="str">
        <f>IF($E9=10,VLOOKUP($E$11,金額区分別購入率,14),"×")</f>
        <v>×</v>
      </c>
      <c r="O29" s="74"/>
    </row>
    <row r="30" spans="1:15" hidden="1">
      <c r="B30" s="75">
        <f>MAX(E30:I30)</f>
        <v>1</v>
      </c>
      <c r="E30" s="75">
        <f>IF(E8&lt;10000000,1,"×")</f>
        <v>1</v>
      </c>
      <c r="F30" s="75" t="str">
        <f>IF(AND(E8&gt;=10000000,E8&lt;50000000),2,"×")</f>
        <v>×</v>
      </c>
      <c r="G30" s="75" t="str">
        <f>IF(AND(E8&gt;=50000000,E8&lt;100000000),3,"×")</f>
        <v>×</v>
      </c>
      <c r="H30" s="75" t="str">
        <f>IF(AND(E8&gt;=100000000,E8&lt;500000000),4,"×")</f>
        <v>×</v>
      </c>
      <c r="I30" s="75" t="str">
        <f>IF(E8&gt;=500000000,5,"×")</f>
        <v>×</v>
      </c>
    </row>
  </sheetData>
  <sheetProtection algorithmName="SHA-512" hashValue="xi2XoRzEoOn1fDD5CUIMD+qUJMSysJug6rU4qP14OOYNhUFpbuJvAJXSfvgKGJCbsGz3xqtWM//58uLRumv2mA==" saltValue="l1hWpNXMdQ2ATBJ1HC6UPg==" spinCount="100000" sheet="1" insertColumns="0" insertRows="0" deleteColumns="0" deleteRows="0"/>
  <mergeCells count="25">
    <mergeCell ref="B27:N27"/>
    <mergeCell ref="M14:N14"/>
    <mergeCell ref="B16:D16"/>
    <mergeCell ref="B17:D17"/>
    <mergeCell ref="B18:D18"/>
    <mergeCell ref="B19:D19"/>
    <mergeCell ref="B20:D20"/>
    <mergeCell ref="K14:L14"/>
    <mergeCell ref="B22:N22"/>
    <mergeCell ref="B23:N23"/>
    <mergeCell ref="B24:N24"/>
    <mergeCell ref="B25:N25"/>
    <mergeCell ref="B26:N26"/>
    <mergeCell ref="B10:D10"/>
    <mergeCell ref="A11:D11"/>
    <mergeCell ref="A13:A15"/>
    <mergeCell ref="B13:C13"/>
    <mergeCell ref="E14:J14"/>
    <mergeCell ref="B8:D8"/>
    <mergeCell ref="I8:K8"/>
    <mergeCell ref="L8:N8"/>
    <mergeCell ref="Q8:R8"/>
    <mergeCell ref="B9:D9"/>
    <mergeCell ref="I9:K9"/>
    <mergeCell ref="L9:N9"/>
  </mergeCells>
  <phoneticPr fontId="2"/>
  <conditionalFormatting sqref="E16">
    <cfRule type="cellIs" dxfId="41" priority="42" operator="equal">
      <formula>$E$29</formula>
    </cfRule>
  </conditionalFormatting>
  <conditionalFormatting sqref="E17">
    <cfRule type="cellIs" dxfId="40" priority="41" operator="equal">
      <formula>$E$29</formula>
    </cfRule>
  </conditionalFormatting>
  <conditionalFormatting sqref="E18">
    <cfRule type="cellIs" dxfId="39" priority="40" operator="equal">
      <formula>$E$29</formula>
    </cfRule>
  </conditionalFormatting>
  <conditionalFormatting sqref="E19">
    <cfRule type="cellIs" dxfId="38" priority="39" operator="equal">
      <formula>$E$29</formula>
    </cfRule>
  </conditionalFormatting>
  <conditionalFormatting sqref="E20">
    <cfRule type="cellIs" dxfId="37" priority="38" operator="equal">
      <formula>$E$29</formula>
    </cfRule>
  </conditionalFormatting>
  <conditionalFormatting sqref="F16">
    <cfRule type="cellIs" dxfId="36" priority="37" operator="equal">
      <formula>$F$29</formula>
    </cfRule>
  </conditionalFormatting>
  <conditionalFormatting sqref="F17">
    <cfRule type="cellIs" dxfId="35" priority="36" operator="equal">
      <formula>$F$29</formula>
    </cfRule>
  </conditionalFormatting>
  <conditionalFormatting sqref="F18">
    <cfRule type="cellIs" dxfId="34" priority="35" operator="equal">
      <formula>$F$29</formula>
    </cfRule>
  </conditionalFormatting>
  <conditionalFormatting sqref="F19">
    <cfRule type="cellIs" dxfId="33" priority="34" operator="equal">
      <formula>$F$29</formula>
    </cfRule>
  </conditionalFormatting>
  <conditionalFormatting sqref="F20">
    <cfRule type="cellIs" dxfId="32" priority="33" operator="equal">
      <formula>$F$29</formula>
    </cfRule>
  </conditionalFormatting>
  <conditionalFormatting sqref="G16">
    <cfRule type="cellIs" dxfId="31" priority="32" operator="equal">
      <formula>$G$29</formula>
    </cfRule>
  </conditionalFormatting>
  <conditionalFormatting sqref="G17">
    <cfRule type="cellIs" dxfId="30" priority="31" operator="equal">
      <formula>$G$29</formula>
    </cfRule>
  </conditionalFormatting>
  <conditionalFormatting sqref="G18">
    <cfRule type="cellIs" dxfId="29" priority="30" operator="equal">
      <formula>$G$29</formula>
    </cfRule>
  </conditionalFormatting>
  <conditionalFormatting sqref="G19">
    <cfRule type="cellIs" dxfId="28" priority="29" operator="equal">
      <formula>$G$29</formula>
    </cfRule>
  </conditionalFormatting>
  <conditionalFormatting sqref="G20">
    <cfRule type="cellIs" dxfId="27" priority="28" operator="equal">
      <formula>$G$29</formula>
    </cfRule>
  </conditionalFormatting>
  <conditionalFormatting sqref="H16">
    <cfRule type="cellIs" dxfId="26" priority="27" operator="equal">
      <formula>$H$29</formula>
    </cfRule>
  </conditionalFormatting>
  <conditionalFormatting sqref="H17">
    <cfRule type="cellIs" dxfId="25" priority="26" operator="equal">
      <formula>$H$29</formula>
    </cfRule>
  </conditionalFormatting>
  <conditionalFormatting sqref="H18">
    <cfRule type="cellIs" dxfId="24" priority="25" operator="equal">
      <formula>$H$29</formula>
    </cfRule>
  </conditionalFormatting>
  <conditionalFormatting sqref="H19">
    <cfRule type="cellIs" dxfId="23" priority="24" operator="equal">
      <formula>$H$29</formula>
    </cfRule>
  </conditionalFormatting>
  <conditionalFormatting sqref="H20">
    <cfRule type="cellIs" dxfId="22" priority="23" operator="equal">
      <formula>$H$29</formula>
    </cfRule>
  </conditionalFormatting>
  <conditionalFormatting sqref="I16">
    <cfRule type="cellIs" dxfId="21" priority="22" operator="equal">
      <formula>$I$29</formula>
    </cfRule>
  </conditionalFormatting>
  <conditionalFormatting sqref="I17">
    <cfRule type="cellIs" dxfId="20" priority="21" operator="equal">
      <formula>$I$29</formula>
    </cfRule>
  </conditionalFormatting>
  <conditionalFormatting sqref="I18">
    <cfRule type="cellIs" dxfId="19" priority="20" operator="equal">
      <formula>$I$29</formula>
    </cfRule>
  </conditionalFormatting>
  <conditionalFormatting sqref="I19">
    <cfRule type="cellIs" dxfId="18" priority="19" operator="equal">
      <formula>$I$29</formula>
    </cfRule>
  </conditionalFormatting>
  <conditionalFormatting sqref="I20">
    <cfRule type="cellIs" dxfId="17" priority="18" operator="equal">
      <formula>$I$29</formula>
    </cfRule>
  </conditionalFormatting>
  <conditionalFormatting sqref="J16">
    <cfRule type="cellIs" dxfId="16" priority="17" operator="equal">
      <formula>$J$29</formula>
    </cfRule>
  </conditionalFormatting>
  <conditionalFormatting sqref="J17">
    <cfRule type="cellIs" dxfId="15" priority="16" operator="equal">
      <formula>$J$29</formula>
    </cfRule>
  </conditionalFormatting>
  <conditionalFormatting sqref="J18">
    <cfRule type="cellIs" dxfId="14" priority="15" operator="equal">
      <formula>$J$29</formula>
    </cfRule>
  </conditionalFormatting>
  <conditionalFormatting sqref="J19">
    <cfRule type="cellIs" dxfId="13" priority="14" operator="equal">
      <formula>$J$29</formula>
    </cfRule>
  </conditionalFormatting>
  <conditionalFormatting sqref="J20">
    <cfRule type="cellIs" dxfId="12" priority="13" operator="equal">
      <formula>$J$29</formula>
    </cfRule>
  </conditionalFormatting>
  <conditionalFormatting sqref="K16">
    <cfRule type="cellIs" dxfId="11" priority="12" operator="equal">
      <formula>$K$29</formula>
    </cfRule>
  </conditionalFormatting>
  <conditionalFormatting sqref="K17">
    <cfRule type="cellIs" dxfId="10" priority="11" operator="equal">
      <formula>$K$29</formula>
    </cfRule>
  </conditionalFormatting>
  <conditionalFormatting sqref="K18">
    <cfRule type="cellIs" dxfId="9" priority="10" operator="equal">
      <formula>$K$29</formula>
    </cfRule>
  </conditionalFormatting>
  <conditionalFormatting sqref="K19">
    <cfRule type="cellIs" dxfId="8" priority="9" operator="equal">
      <formula>$K$29</formula>
    </cfRule>
  </conditionalFormatting>
  <conditionalFormatting sqref="K20">
    <cfRule type="cellIs" dxfId="7" priority="8" operator="equal">
      <formula>$K$29</formula>
    </cfRule>
  </conditionalFormatting>
  <conditionalFormatting sqref="L16">
    <cfRule type="cellIs" dxfId="6" priority="7" operator="equal">
      <formula>$L$29</formula>
    </cfRule>
  </conditionalFormatting>
  <conditionalFormatting sqref="L17">
    <cfRule type="cellIs" dxfId="5" priority="6" operator="equal">
      <formula>$L$29</formula>
    </cfRule>
  </conditionalFormatting>
  <conditionalFormatting sqref="L18">
    <cfRule type="cellIs" dxfId="4" priority="5" operator="equal">
      <formula>$L$29</formula>
    </cfRule>
  </conditionalFormatting>
  <conditionalFormatting sqref="L19">
    <cfRule type="cellIs" dxfId="3" priority="4" operator="equal">
      <formula>$L$29</formula>
    </cfRule>
  </conditionalFormatting>
  <conditionalFormatting sqref="L20">
    <cfRule type="cellIs" dxfId="2" priority="3" operator="equal">
      <formula>$L$29</formula>
    </cfRule>
  </conditionalFormatting>
  <conditionalFormatting sqref="M16:M20">
    <cfRule type="cellIs" dxfId="1" priority="2" operator="equal">
      <formula>$M$29</formula>
    </cfRule>
  </conditionalFormatting>
  <conditionalFormatting sqref="N16:O20">
    <cfRule type="cellIs" dxfId="0" priority="1" operator="equal">
      <formula>$N$29</formula>
    </cfRule>
  </conditionalFormatting>
  <dataValidations count="1">
    <dataValidation type="list" allowBlank="1" showInputMessage="1" showErrorMessage="1" sqref="E9">
      <formula1>$E$13:$N$13</formula1>
    </dataValidation>
  </dataValidations>
  <pageMargins left="0.31496062992125984" right="0.31496062992125984" top="0.74803149606299213" bottom="0.74803149606299213" header="0.31496062992125984" footer="0.31496062992125984"/>
  <pageSetup paperSize="9" scale="86" orientation="landscape" r:id="rId1"/>
  <colBreaks count="1" manualBreakCount="1">
    <brk id="15" min="1" max="24"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8</vt:i4>
      </vt:variant>
    </vt:vector>
  </HeadingPairs>
  <TitlesOfParts>
    <vt:vector size="10" baseType="lpstr">
      <vt:lpstr>様式</vt:lpstr>
      <vt:lpstr>購入金額計算（提出不要）</vt:lpstr>
      <vt:lpstr>'購入金額計算（提出不要）'!Print_Area</vt:lpstr>
      <vt:lpstr>様式!Print_Area</vt:lpstr>
      <vt:lpstr>金額区分別購入率</vt:lpstr>
      <vt:lpstr>区分１</vt:lpstr>
      <vt:lpstr>区分２</vt:lpstr>
      <vt:lpstr>区分３</vt:lpstr>
      <vt:lpstr>区分４</vt:lpstr>
      <vt:lpstr>区分５</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岩井 篤志</cp:lastModifiedBy>
  <cp:lastPrinted>2023-04-24T06:22:42Z</cp:lastPrinted>
  <dcterms:modified xsi:type="dcterms:W3CDTF">2023-08-15T05:22:19Z</dcterms:modified>
</cp:coreProperties>
</file>